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360" windowWidth="9645" windowHeight="12240" activeTab="0"/>
  </bookViews>
  <sheets>
    <sheet name="NL_Levensloopfiche_HAIB" sheetId="1" r:id="rId1"/>
    <sheet name="FR_Fiche de suivi_SSHA" sheetId="2" r:id="rId2"/>
    <sheet name="list" sheetId="3" state="hidden" r:id="rId3"/>
    <sheet name="Sheet2" sheetId="4" state="hidden" r:id="rId4"/>
  </sheets>
  <definedNames>
    <definedName name="gebruik" localSheetId="0">'NL_Levensloopfiche_HAIB'!$P$19:$P$20</definedName>
    <definedName name="gebruik">'FR_Fiche de suivi_SSHA'!$P$19:$P$20</definedName>
    <definedName name="gebruik2" localSheetId="0">'NL_Levensloopfiche_HAIB'!$P$19:$P$27</definedName>
    <definedName name="gebruik2">'FR_Fiche de suivi_SSHA'!$P$19:$P$27</definedName>
    <definedName name="houder" localSheetId="0">'NL_Levensloopfiche_HAIB'!$P$15:$P$17</definedName>
    <definedName name="houder">'FR_Fiche de suivi_SSHA'!$P$15:$P$17</definedName>
    <definedName name="houder2" localSheetId="0">'NL_Levensloopfiche_HAIB'!$P$15:$P$18</definedName>
    <definedName name="houder2">'FR_Fiche de suivi_SSHA'!$P$15:$P$18</definedName>
    <definedName name="Isotope" localSheetId="0">'NL_Levensloopfiche_HAIB'!$U$83:$V$841</definedName>
    <definedName name="Isotope">'FR_Fiche de suivi_SSHA'!$U$83:$V$841</definedName>
    <definedName name="list" localSheetId="0">'NL_Levensloopfiche_HAIB'!$P$82:$R$380</definedName>
    <definedName name="list">'FR_Fiche de suivi_SSHA'!$P$82:$R$380</definedName>
    <definedName name="nuclide" localSheetId="0">'NL_Levensloopfiche_HAIB'!$P$83:$P$380</definedName>
    <definedName name="nuclide">'FR_Fiche de suivi_SSHA'!$P$83:$P$380</definedName>
    <definedName name="nuclide2" localSheetId="0">'NL_Levensloopfiche_HAIB'!$P$83:$P$380</definedName>
    <definedName name="nuclide2">'FR_Fiche de suivi_SSHA'!$P$83:$P$380</definedName>
    <definedName name="nucliden">'list'!$B$12:$B$201</definedName>
    <definedName name="nucliden1">'list'!$B$11:$B$201</definedName>
    <definedName name="_xlnm.Print_Area" localSheetId="1">'FR_Fiche de suivi_SSHA'!$A$1:$N$83</definedName>
    <definedName name="_xlnm.Print_Area" localSheetId="0">'NL_Levensloopfiche_HAIB'!$A$1:$N$83</definedName>
    <definedName name="status" localSheetId="0">'NL_Levensloopfiche_HAIB'!#REF!</definedName>
    <definedName name="status">'FR_Fiche de suivi_SSHA'!#REF!</definedName>
    <definedName name="status1">'list'!$B$3:$B$9</definedName>
    <definedName name="status2">'list'!$B$2:$B$9</definedName>
    <definedName name="status3">'list'!$D$2:$D$9</definedName>
  </definedNames>
  <calcPr fullCalcOnLoad="1"/>
</workbook>
</file>

<file path=xl/sharedStrings.xml><?xml version="1.0" encoding="utf-8"?>
<sst xmlns="http://schemas.openxmlformats.org/spreadsheetml/2006/main" count="342" uniqueCount="309">
  <si>
    <t>1.2</t>
  </si>
  <si>
    <t>1.1</t>
  </si>
  <si>
    <t>Uniek identificatienummer</t>
  </si>
  <si>
    <t>Intern identificatienummer v/d houder</t>
  </si>
  <si>
    <t>Identificatie van de bron</t>
  </si>
  <si>
    <t>2.1</t>
  </si>
  <si>
    <t>Naam van de houder</t>
  </si>
  <si>
    <t>Straat</t>
  </si>
  <si>
    <t>Gemeente</t>
  </si>
  <si>
    <t>n°</t>
  </si>
  <si>
    <t>Land</t>
  </si>
  <si>
    <t>2.</t>
  </si>
  <si>
    <t xml:space="preserve">Levensloopfiche HAIB  : </t>
  </si>
  <si>
    <t>Federaal Agentschap voor Nucleaire Controle</t>
  </si>
  <si>
    <t>www.fanc.fgov.be</t>
  </si>
  <si>
    <t>Ravensteinstraat 36, 1000 Brussel</t>
  </si>
  <si>
    <t>Plaats van de HAIB</t>
  </si>
  <si>
    <t>3.1</t>
  </si>
  <si>
    <t>Gebruik</t>
  </si>
  <si>
    <t>3.2</t>
  </si>
  <si>
    <t>6.</t>
  </si>
  <si>
    <t>3.</t>
  </si>
  <si>
    <t>1.</t>
  </si>
  <si>
    <t>Operationele Controles</t>
  </si>
  <si>
    <t>Naam verantwoordelijke</t>
  </si>
  <si>
    <t>Beschrijving</t>
  </si>
  <si>
    <t>Datum laatste controle</t>
  </si>
  <si>
    <t>7.</t>
  </si>
  <si>
    <t>Kenmerken van de HAIB</t>
  </si>
  <si>
    <t>Radionuclide</t>
  </si>
  <si>
    <t>Postnummer</t>
  </si>
  <si>
    <t>Fysische kenmerken</t>
  </si>
  <si>
    <t>Brontype-identificatie</t>
  </si>
  <si>
    <t>Capsule-identificatie</t>
  </si>
  <si>
    <t>ISO classificatie</t>
  </si>
  <si>
    <t>ANSI classificatie</t>
  </si>
  <si>
    <t>Special form certificaat</t>
  </si>
  <si>
    <t>Naam</t>
  </si>
  <si>
    <t>Opgemaakt op</t>
  </si>
  <si>
    <t>e-mail</t>
  </si>
  <si>
    <t>TBq</t>
  </si>
  <si>
    <t>H-3</t>
  </si>
  <si>
    <t>Na-22</t>
  </si>
  <si>
    <t>P-32</t>
  </si>
  <si>
    <t>P-33</t>
  </si>
  <si>
    <t>S-35</t>
  </si>
  <si>
    <t>Cl-36</t>
  </si>
  <si>
    <t>Ar-37</t>
  </si>
  <si>
    <t>K-40</t>
  </si>
  <si>
    <t>Ca-45</t>
  </si>
  <si>
    <t>Ca-47</t>
  </si>
  <si>
    <t>Sc-46</t>
  </si>
  <si>
    <t>Sc-47</t>
  </si>
  <si>
    <t>Sc-48</t>
  </si>
  <si>
    <t>V-48</t>
  </si>
  <si>
    <t>Cr-51</t>
  </si>
  <si>
    <t>Mn-52</t>
  </si>
  <si>
    <t>Mn-54</t>
  </si>
  <si>
    <t>Fe-55</t>
  </si>
  <si>
    <t>Fe-59</t>
  </si>
  <si>
    <t>Co-56</t>
  </si>
  <si>
    <t>Co-57</t>
  </si>
  <si>
    <t>Co-58</t>
  </si>
  <si>
    <t>Co-60</t>
  </si>
  <si>
    <t>Ni-59</t>
  </si>
  <si>
    <t>Ni-63</t>
  </si>
  <si>
    <t>Zn-65</t>
  </si>
  <si>
    <t>Ge-71</t>
  </si>
  <si>
    <t>As-73</t>
  </si>
  <si>
    <t>As-74</t>
  </si>
  <si>
    <t>As-76</t>
  </si>
  <si>
    <t>As-77</t>
  </si>
  <si>
    <t>Se-75</t>
  </si>
  <si>
    <t>Br-82</t>
  </si>
  <si>
    <t>Kr-81</t>
  </si>
  <si>
    <t>Kr-85</t>
  </si>
  <si>
    <t>Rb-86</t>
  </si>
  <si>
    <t>Sr-85</t>
  </si>
  <si>
    <t>Sr-89</t>
  </si>
  <si>
    <t>Sr-90</t>
  </si>
  <si>
    <t>Y-91</t>
  </si>
  <si>
    <t>Zr-93</t>
  </si>
  <si>
    <t>Zr-95</t>
  </si>
  <si>
    <t>Nb-93m</t>
  </si>
  <si>
    <t>Nb-94</t>
  </si>
  <si>
    <t>Nb-95</t>
  </si>
  <si>
    <t>Mo-93</t>
  </si>
  <si>
    <t>Mo-99</t>
  </si>
  <si>
    <t>Tc-96</t>
  </si>
  <si>
    <t>Tc-97</t>
  </si>
  <si>
    <t>Tc-97m</t>
  </si>
  <si>
    <t>Tc-99</t>
  </si>
  <si>
    <t>Ru-97</t>
  </si>
  <si>
    <t>Ru-103</t>
  </si>
  <si>
    <t>Ru-106</t>
  </si>
  <si>
    <t>Rh-105</t>
  </si>
  <si>
    <t>Pd-103</t>
  </si>
  <si>
    <t>Ag-105</t>
  </si>
  <si>
    <t>Ag-108m</t>
  </si>
  <si>
    <t>Ag-110m</t>
  </si>
  <si>
    <t>Ag-111</t>
  </si>
  <si>
    <t>Cd-109</t>
  </si>
  <si>
    <t>Cd-115</t>
  </si>
  <si>
    <t>Cd-115m</t>
  </si>
  <si>
    <t>In-111</t>
  </si>
  <si>
    <t>In-114m</t>
  </si>
  <si>
    <t>Sn-113</t>
  </si>
  <si>
    <t>Sn-125</t>
  </si>
  <si>
    <t>Sb-122</t>
  </si>
  <si>
    <t>Sb-124</t>
  </si>
  <si>
    <t>Sb-125</t>
  </si>
  <si>
    <t>Te-123m</t>
  </si>
  <si>
    <t>Te-125m</t>
  </si>
  <si>
    <t>Te-127m</t>
  </si>
  <si>
    <t>Te-129m</t>
  </si>
  <si>
    <t>Te-131m</t>
  </si>
  <si>
    <t>Te-132</t>
  </si>
  <si>
    <t>I-125</t>
  </si>
  <si>
    <t>I-126</t>
  </si>
  <si>
    <t>I-129</t>
  </si>
  <si>
    <t>I-131</t>
  </si>
  <si>
    <t>Xe-131m</t>
  </si>
  <si>
    <t>Xe-133</t>
  </si>
  <si>
    <t>Cs-129</t>
  </si>
  <si>
    <t>Cs-131</t>
  </si>
  <si>
    <t>Cs-132</t>
  </si>
  <si>
    <t>Cs-134</t>
  </si>
  <si>
    <t>Cs-135</t>
  </si>
  <si>
    <t>Cs-136</t>
  </si>
  <si>
    <t>Cs-137</t>
  </si>
  <si>
    <t>Ba-131</t>
  </si>
  <si>
    <t>Ba-140</t>
  </si>
  <si>
    <t>La-140</t>
  </si>
  <si>
    <t>Ce-139</t>
  </si>
  <si>
    <t>Ce-141</t>
  </si>
  <si>
    <t>Ce-143</t>
  </si>
  <si>
    <t>Ce-144</t>
  </si>
  <si>
    <t>Pr-143</t>
  </si>
  <si>
    <t>Nd-147</t>
  </si>
  <si>
    <t>Pm-147</t>
  </si>
  <si>
    <t>Pm-149</t>
  </si>
  <si>
    <t>Sm-151</t>
  </si>
  <si>
    <t>Sm-153</t>
  </si>
  <si>
    <t>Eu-152</t>
  </si>
  <si>
    <t>Eu-154</t>
  </si>
  <si>
    <t>Eu-155</t>
  </si>
  <si>
    <t>Gd-153</t>
  </si>
  <si>
    <t>Tb-160</t>
  </si>
  <si>
    <t>Dy-166</t>
  </si>
  <si>
    <t>Ho-166</t>
  </si>
  <si>
    <t>Er-169</t>
  </si>
  <si>
    <t>Tm-170</t>
  </si>
  <si>
    <t>Tm-171</t>
  </si>
  <si>
    <t>Yb-175</t>
  </si>
  <si>
    <t>Lu-177</t>
  </si>
  <si>
    <t>Hf-181</t>
  </si>
  <si>
    <t>Ta-182</t>
  </si>
  <si>
    <t>W-181</t>
  </si>
  <si>
    <t>W-185</t>
  </si>
  <si>
    <t>W-187</t>
  </si>
  <si>
    <t>Os-185</t>
  </si>
  <si>
    <t>Os-191</t>
  </si>
  <si>
    <t>Os-193</t>
  </si>
  <si>
    <t>Ir-190</t>
  </si>
  <si>
    <t>Ir-192</t>
  </si>
  <si>
    <t>Pt-191</t>
  </si>
  <si>
    <t>Pt-193m</t>
  </si>
  <si>
    <t>Au-198</t>
  </si>
  <si>
    <t>Au-199</t>
  </si>
  <si>
    <t>Hg-197</t>
  </si>
  <si>
    <t>Hg-203</t>
  </si>
  <si>
    <t>Tl-200</t>
  </si>
  <si>
    <t>Tl-201</t>
  </si>
  <si>
    <t>Tl-202</t>
  </si>
  <si>
    <t>Tl-204</t>
  </si>
  <si>
    <t>Pb-203</t>
  </si>
  <si>
    <t>Pb-210</t>
  </si>
  <si>
    <t>Pb-212</t>
  </si>
  <si>
    <t>Bi-206</t>
  </si>
  <si>
    <t>Bi-207</t>
  </si>
  <si>
    <t>Bi-210</t>
  </si>
  <si>
    <t>Po-210</t>
  </si>
  <si>
    <t>Rn-222</t>
  </si>
  <si>
    <t>Ra-223</t>
  </si>
  <si>
    <t>Ra-224</t>
  </si>
  <si>
    <t>Ra-225</t>
  </si>
  <si>
    <t>Ra-226</t>
  </si>
  <si>
    <t>Ra-228</t>
  </si>
  <si>
    <t>Th-227</t>
  </si>
  <si>
    <t>Th-228</t>
  </si>
  <si>
    <t>Th-229</t>
  </si>
  <si>
    <t>Th-230</t>
  </si>
  <si>
    <t>Th-231</t>
  </si>
  <si>
    <t>Th-234</t>
  </si>
  <si>
    <t>Pa-230</t>
  </si>
  <si>
    <t>Pa-231</t>
  </si>
  <si>
    <t>Pa-233</t>
  </si>
  <si>
    <t>U-233</t>
  </si>
  <si>
    <t>U-234</t>
  </si>
  <si>
    <t>U-235</t>
  </si>
  <si>
    <t>U-238</t>
  </si>
  <si>
    <t>Np-237</t>
  </si>
  <si>
    <t>Np-239</t>
  </si>
  <si>
    <t>Pu-236</t>
  </si>
  <si>
    <t>Pu-237</t>
  </si>
  <si>
    <t>Pu-238</t>
  </si>
  <si>
    <t>Pu-239</t>
  </si>
  <si>
    <t>Pu-240</t>
  </si>
  <si>
    <t>Pu-241</t>
  </si>
  <si>
    <t>Pu-242</t>
  </si>
  <si>
    <t>Pu-244</t>
  </si>
  <si>
    <t>Am-241</t>
  </si>
  <si>
    <t>Am-242m</t>
  </si>
  <si>
    <t>Am-243</t>
  </si>
  <si>
    <t>Cm-242</t>
  </si>
  <si>
    <t>Cm-243</t>
  </si>
  <si>
    <t>Cm-244</t>
  </si>
  <si>
    <t>Cm-245</t>
  </si>
  <si>
    <t>Cm-246</t>
  </si>
  <si>
    <t>Cm-247</t>
  </si>
  <si>
    <t>Cm-248</t>
  </si>
  <si>
    <t>Bk-249</t>
  </si>
  <si>
    <t>Cf-248</t>
  </si>
  <si>
    <t>Cf-249</t>
  </si>
  <si>
    <t>Cf-250</t>
  </si>
  <si>
    <t>Cf-251</t>
  </si>
  <si>
    <t>Cf-252</t>
  </si>
  <si>
    <t>Cf-253</t>
  </si>
  <si>
    <t>Cf-254</t>
  </si>
  <si>
    <t xml:space="preserve">  onbeperkt/ illimité</t>
  </si>
  <si>
    <t xml:space="preserve"> onbeperkt/ illimité</t>
  </si>
  <si>
    <t>onbeperkt/ illimité</t>
  </si>
  <si>
    <t>Ba-133</t>
  </si>
  <si>
    <t>Foutmeldingen:</t>
  </si>
  <si>
    <t>HAIB-SSHA@fanc.fgov.be</t>
  </si>
  <si>
    <t>Identificatie van de gemachtigde houder (maatschappelijke zetel)</t>
  </si>
  <si>
    <t>Am-241/Be</t>
  </si>
  <si>
    <t>Activiteit op bovenstaande datum</t>
  </si>
  <si>
    <t>Datum fabricage (of datum op de markt)</t>
  </si>
  <si>
    <t>Ontvangst nieuwe bron</t>
  </si>
  <si>
    <t>Afvoer van bron via NIRAS</t>
  </si>
  <si>
    <t>Bron in gebruik</t>
  </si>
  <si>
    <t>Bron buiten gebruik maar nog in bezit</t>
  </si>
  <si>
    <t>Overdracht van bron naar andere Belgische exploitant</t>
  </si>
  <si>
    <t>Overdracht van bron naar buitenland</t>
  </si>
  <si>
    <t>Verlies / Diefstal</t>
  </si>
  <si>
    <t>Huidige status HAIB</t>
  </si>
  <si>
    <t>Status bron</t>
  </si>
  <si>
    <t>Naam v/d fabrikant van de bron</t>
  </si>
  <si>
    <t>6.1</t>
  </si>
  <si>
    <t>Redactie</t>
  </si>
  <si>
    <t>Agence fédéral de Controle nucléaire</t>
  </si>
  <si>
    <t>Rue Ravenstein 36, 1000 Bruxelles</t>
  </si>
  <si>
    <t xml:space="preserve">Fiche de suivi SSHA  : </t>
  </si>
  <si>
    <t>Identification de la source</t>
  </si>
  <si>
    <t>Numéro unique d'identification SSHA</t>
  </si>
  <si>
    <t>Numéro d'identification interne SSHA</t>
  </si>
  <si>
    <t>Identification du détenteur autorisé</t>
  </si>
  <si>
    <t>Nom du détenteur</t>
  </si>
  <si>
    <t>Localisation de la SSHA</t>
  </si>
  <si>
    <t>Utilisation</t>
  </si>
  <si>
    <t>Contrôles opérationnels</t>
  </si>
  <si>
    <t>Nom du responsable</t>
  </si>
  <si>
    <t>Propriétés de la SSHA</t>
  </si>
  <si>
    <t>Radioisotope</t>
  </si>
  <si>
    <r>
      <t>Date de fabrication</t>
    </r>
    <r>
      <rPr>
        <sz val="6"/>
        <rFont val="Arial"/>
        <family val="2"/>
      </rPr>
      <t>(ou date de de mise sur le marché)</t>
    </r>
  </si>
  <si>
    <t>Rue</t>
  </si>
  <si>
    <t>Commune</t>
  </si>
  <si>
    <t>Code Postal</t>
  </si>
  <si>
    <t>Pays</t>
  </si>
  <si>
    <t>Propriétés physico-chimiques</t>
  </si>
  <si>
    <t>Identification du type de source</t>
  </si>
  <si>
    <t>Identification de la capsule</t>
  </si>
  <si>
    <t>Classification ISO</t>
  </si>
  <si>
    <t>Classification ANSI</t>
  </si>
  <si>
    <t>Numéro du certificat Forme Spéciale</t>
  </si>
  <si>
    <t>Réception de la SSHA</t>
  </si>
  <si>
    <t>Rédaction</t>
  </si>
  <si>
    <t>Rédigé le</t>
  </si>
  <si>
    <t>Nom</t>
  </si>
  <si>
    <t>Email</t>
  </si>
  <si>
    <t>Messages:</t>
  </si>
  <si>
    <t>Date du dernier contrôle opérationnel</t>
  </si>
  <si>
    <t>Description du contrôle opérationnel</t>
  </si>
  <si>
    <t>Activité à la date ci-dessus</t>
  </si>
  <si>
    <t>Nom du fabricant</t>
  </si>
  <si>
    <t>Statut de la source</t>
  </si>
  <si>
    <t>Réception de la nouvelle source</t>
  </si>
  <si>
    <t>Source en service</t>
  </si>
  <si>
    <t>Source hors service mais encore en possession</t>
  </si>
  <si>
    <t>Evacuation de la source via ONDRAF</t>
  </si>
  <si>
    <t>Transfert de la source vers autre exploitant belge</t>
  </si>
  <si>
    <t>Transfert de la source vers l'étranger</t>
  </si>
  <si>
    <t>Perte/Vol</t>
  </si>
  <si>
    <t>4.</t>
  </si>
  <si>
    <t>4.1</t>
  </si>
  <si>
    <t>4.2</t>
  </si>
  <si>
    <t>4.3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</si>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</sst>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C]dddd\ d\ mmmm\ yyyy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57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10" borderId="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10" borderId="11" xfId="0" applyFill="1" applyBorder="1" applyAlignment="1" applyProtection="1">
      <alignment horizontal="left"/>
      <protection locked="0"/>
    </xf>
    <xf numFmtId="0" fontId="0" fillId="10" borderId="0" xfId="0" applyFont="1" applyFill="1" applyBorder="1" applyAlignment="1" applyProtection="1">
      <alignment horizontal="left"/>
      <protection locked="0"/>
    </xf>
    <xf numFmtId="14" fontId="0" fillId="10" borderId="0" xfId="0" applyNumberFormat="1" applyFill="1" applyBorder="1" applyAlignment="1" applyProtection="1">
      <alignment horizontal="left"/>
      <protection locked="0"/>
    </xf>
    <xf numFmtId="11" fontId="0" fillId="10" borderId="0" xfId="0" applyNumberFormat="1" applyFill="1" applyBorder="1" applyAlignment="1" applyProtection="1">
      <alignment horizontal="left"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10" borderId="0" xfId="53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11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1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15" fillId="0" borderId="13" xfId="0" applyFont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justify" vertical="justify" wrapText="1"/>
      <protection/>
    </xf>
    <xf numFmtId="0" fontId="13" fillId="0" borderId="0" xfId="0" applyFont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11" fontId="7" fillId="0" borderId="0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justify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justify" wrapText="1"/>
      <protection/>
    </xf>
    <xf numFmtId="11" fontId="0" fillId="0" borderId="0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257175</xdr:colOff>
      <xdr:row>3</xdr:row>
      <xdr:rowOff>152400</xdr:rowOff>
    </xdr:to>
    <xdr:pic>
      <xdr:nvPicPr>
        <xdr:cNvPr id="1" name="Picture 6" descr="NL_P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295275</xdr:colOff>
      <xdr:row>3</xdr:row>
      <xdr:rowOff>142875</xdr:rowOff>
    </xdr:to>
    <xdr:pic>
      <xdr:nvPicPr>
        <xdr:cNvPr id="1" name="Picture 62" descr="LOGO FR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380"/>
  <sheetViews>
    <sheetView showGridLines="0" tabSelected="1" zoomScalePageLayoutView="0" workbookViewId="0" topLeftCell="A1">
      <selection activeCell="K74" sqref="K74"/>
    </sheetView>
  </sheetViews>
  <sheetFormatPr defaultColWidth="9.140625" defaultRowHeight="12.75"/>
  <cols>
    <col min="1" max="1" width="3.140625" style="41" customWidth="1"/>
    <col min="2" max="2" width="1.7109375" style="26" customWidth="1"/>
    <col min="3" max="9" width="2.7109375" style="26" customWidth="1"/>
    <col min="10" max="10" width="14.421875" style="26" customWidth="1"/>
    <col min="11" max="11" width="47.00390625" style="42" customWidth="1"/>
    <col min="12" max="12" width="2.57421875" style="26" customWidth="1"/>
    <col min="13" max="13" width="4.140625" style="26" customWidth="1"/>
    <col min="14" max="14" width="0.9921875" style="26" customWidth="1"/>
    <col min="15" max="15" width="3.7109375" style="26" customWidth="1"/>
    <col min="16" max="16" width="12.00390625" style="26" hidden="1" customWidth="1"/>
    <col min="17" max="18" width="9.140625" style="26" hidden="1" customWidth="1"/>
    <col min="19" max="19" width="3.421875" style="26" hidden="1" customWidth="1"/>
    <col min="20" max="20" width="9.140625" style="27" hidden="1" customWidth="1"/>
    <col min="21" max="21" width="10.28125" style="26" hidden="1" customWidth="1"/>
    <col min="22" max="22" width="8.140625" style="26" hidden="1" customWidth="1"/>
    <col min="23" max="28" width="9.140625" style="26" hidden="1" customWidth="1"/>
    <col min="29" max="31" width="9.140625" style="26" customWidth="1"/>
    <col min="32" max="16384" width="9.140625" style="26" customWidth="1"/>
  </cols>
  <sheetData>
    <row r="1" spans="1:14" ht="9.75" customHeight="1" thickBot="1">
      <c r="A1" s="22"/>
      <c r="B1" s="23"/>
      <c r="C1" s="23"/>
      <c r="D1" s="23"/>
      <c r="E1" s="23"/>
      <c r="F1" s="24"/>
      <c r="G1" s="23"/>
      <c r="H1" s="23"/>
      <c r="I1" s="23"/>
      <c r="J1" s="23"/>
      <c r="K1" s="25" t="s">
        <v>13</v>
      </c>
      <c r="L1" s="23"/>
      <c r="M1" s="23"/>
      <c r="N1" s="23"/>
    </row>
    <row r="2" spans="1:14" ht="9.75" customHeight="1" thickBot="1">
      <c r="A2" s="28"/>
      <c r="B2" s="23"/>
      <c r="C2" s="23"/>
      <c r="D2" s="23"/>
      <c r="E2" s="23"/>
      <c r="F2" s="23"/>
      <c r="G2" s="23"/>
      <c r="H2" s="23"/>
      <c r="I2" s="23"/>
      <c r="J2" s="29"/>
      <c r="K2" s="25" t="s">
        <v>15</v>
      </c>
      <c r="L2" s="23"/>
      <c r="M2" s="23"/>
      <c r="N2" s="23"/>
    </row>
    <row r="3" spans="1:14" ht="9.75" customHeight="1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5" t="s">
        <v>234</v>
      </c>
      <c r="L3" s="23"/>
      <c r="M3" s="23"/>
      <c r="N3" s="23"/>
    </row>
    <row r="4" spans="1:14" ht="19.5" customHeight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2" t="s">
        <v>14</v>
      </c>
      <c r="L4" s="31"/>
      <c r="M4" s="31"/>
      <c r="N4" s="31"/>
    </row>
    <row r="5" spans="1:27" ht="18.75" thickBot="1">
      <c r="A5" s="33" t="s">
        <v>12</v>
      </c>
      <c r="B5" s="34"/>
      <c r="C5" s="34"/>
      <c r="D5" s="34"/>
      <c r="E5" s="34"/>
      <c r="F5" s="35"/>
      <c r="G5" s="34"/>
      <c r="H5" s="34"/>
      <c r="I5" s="36"/>
      <c r="J5" s="37"/>
      <c r="K5" s="38" t="str">
        <f>IF(K8="","-",K8)</f>
        <v>-</v>
      </c>
      <c r="L5" s="34"/>
      <c r="M5" s="34"/>
      <c r="N5" s="39"/>
      <c r="Z5" s="40"/>
      <c r="AA5" s="40"/>
    </row>
    <row r="6" spans="25:27" ht="12" customHeight="1">
      <c r="Y6" s="40"/>
      <c r="Z6" s="40"/>
      <c r="AA6" s="40"/>
    </row>
    <row r="7" spans="1:27" ht="13.5" thickBot="1">
      <c r="A7" s="43" t="s">
        <v>22</v>
      </c>
      <c r="B7" s="44"/>
      <c r="C7" s="45" t="s">
        <v>4</v>
      </c>
      <c r="D7" s="44"/>
      <c r="E7" s="44"/>
      <c r="F7" s="44"/>
      <c r="G7" s="44"/>
      <c r="H7" s="44"/>
      <c r="I7" s="44"/>
      <c r="J7" s="44"/>
      <c r="K7" s="46"/>
      <c r="L7" s="44"/>
      <c r="M7" s="44"/>
      <c r="N7" s="47"/>
      <c r="Y7" s="40"/>
      <c r="Z7" s="40"/>
      <c r="AA7" s="40"/>
    </row>
    <row r="8" spans="1:27" ht="12" customHeight="1" thickBot="1">
      <c r="A8" s="48" t="s">
        <v>1</v>
      </c>
      <c r="B8" s="44"/>
      <c r="C8" s="44" t="s">
        <v>2</v>
      </c>
      <c r="D8" s="44"/>
      <c r="E8" s="44"/>
      <c r="F8" s="44"/>
      <c r="G8" s="44"/>
      <c r="H8" s="44"/>
      <c r="I8" s="44"/>
      <c r="J8" s="44"/>
      <c r="K8" s="6"/>
      <c r="L8" s="44"/>
      <c r="M8" s="44"/>
      <c r="N8" s="47"/>
      <c r="T8" s="49" t="str">
        <f>IF(K8="","Gelieve uniek identificatienummer aan te vullen in §1.1","")</f>
        <v>Gelieve uniek identificatienummer aan te vullen in §1.1</v>
      </c>
      <c r="U8" s="34"/>
      <c r="V8" s="34"/>
      <c r="W8" s="34"/>
      <c r="X8" s="39"/>
      <c r="Y8" s="40"/>
      <c r="Z8" s="40"/>
      <c r="AA8" s="40"/>
    </row>
    <row r="9" spans="1:26" ht="3.75" customHeight="1">
      <c r="A9" s="50"/>
      <c r="B9" s="40"/>
      <c r="C9" s="40"/>
      <c r="D9" s="40"/>
      <c r="E9" s="40"/>
      <c r="F9" s="40"/>
      <c r="G9" s="40"/>
      <c r="H9" s="40"/>
      <c r="I9" s="40"/>
      <c r="J9" s="40"/>
      <c r="K9" s="51"/>
      <c r="L9" s="40"/>
      <c r="M9" s="40"/>
      <c r="N9" s="52"/>
      <c r="Y9" s="40"/>
      <c r="Z9" s="40"/>
    </row>
    <row r="10" spans="1:26" ht="12" customHeight="1">
      <c r="A10" s="53" t="s">
        <v>0</v>
      </c>
      <c r="B10" s="54"/>
      <c r="C10" s="54" t="s">
        <v>3</v>
      </c>
      <c r="D10" s="54"/>
      <c r="E10" s="54"/>
      <c r="F10" s="54"/>
      <c r="G10" s="54"/>
      <c r="H10" s="54"/>
      <c r="I10" s="54"/>
      <c r="J10" s="54"/>
      <c r="K10" s="7"/>
      <c r="L10" s="54"/>
      <c r="M10" s="54"/>
      <c r="N10" s="55"/>
      <c r="Y10" s="40"/>
      <c r="Z10" s="40"/>
    </row>
    <row r="11" spans="1:26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7"/>
      <c r="M11" s="57"/>
      <c r="N11" s="57"/>
      <c r="Y11" s="40"/>
      <c r="Z11" s="40"/>
    </row>
    <row r="12" spans="1:26" ht="12.75">
      <c r="A12" s="59" t="s">
        <v>11</v>
      </c>
      <c r="B12" s="57"/>
      <c r="C12" s="60" t="s">
        <v>235</v>
      </c>
      <c r="D12" s="57"/>
      <c r="E12" s="57"/>
      <c r="F12" s="57"/>
      <c r="G12" s="57"/>
      <c r="H12" s="57"/>
      <c r="I12" s="57"/>
      <c r="J12" s="57"/>
      <c r="K12" s="58"/>
      <c r="L12" s="57"/>
      <c r="M12" s="57"/>
      <c r="N12" s="61"/>
      <c r="Y12" s="40"/>
      <c r="Z12" s="40"/>
    </row>
    <row r="13" spans="1:14" ht="3.75" customHeight="1">
      <c r="A13" s="50"/>
      <c r="B13" s="40"/>
      <c r="C13" s="40"/>
      <c r="D13" s="40"/>
      <c r="E13" s="40"/>
      <c r="F13" s="40"/>
      <c r="G13" s="40"/>
      <c r="H13" s="40"/>
      <c r="I13" s="40"/>
      <c r="J13" s="40"/>
      <c r="K13" s="51"/>
      <c r="L13" s="40"/>
      <c r="M13" s="40"/>
      <c r="N13" s="52"/>
    </row>
    <row r="14" spans="1:14" ht="12" customHeight="1">
      <c r="A14" s="50" t="s">
        <v>5</v>
      </c>
      <c r="B14" s="40"/>
      <c r="C14" s="40" t="s">
        <v>6</v>
      </c>
      <c r="D14" s="40"/>
      <c r="E14" s="40"/>
      <c r="F14" s="40"/>
      <c r="G14" s="40"/>
      <c r="H14" s="40"/>
      <c r="I14" s="40"/>
      <c r="J14" s="40"/>
      <c r="K14" s="5"/>
      <c r="L14" s="40"/>
      <c r="M14" s="40"/>
      <c r="N14" s="52"/>
    </row>
    <row r="15" spans="1:20" ht="3.75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62"/>
      <c r="L15" s="54"/>
      <c r="M15" s="54"/>
      <c r="N15" s="55"/>
      <c r="T15" s="63"/>
    </row>
    <row r="16" ht="6" customHeight="1"/>
    <row r="17" spans="1:14" ht="12.75">
      <c r="A17" s="59" t="s">
        <v>21</v>
      </c>
      <c r="B17" s="57"/>
      <c r="C17" s="60" t="s">
        <v>16</v>
      </c>
      <c r="D17" s="57"/>
      <c r="E17" s="57"/>
      <c r="F17" s="57"/>
      <c r="G17" s="57"/>
      <c r="H17" s="57"/>
      <c r="I17" s="57"/>
      <c r="J17" s="57"/>
      <c r="K17" s="58"/>
      <c r="L17" s="57"/>
      <c r="M17" s="57"/>
      <c r="N17" s="61"/>
    </row>
    <row r="18" spans="1:14" ht="3.75" customHeight="1">
      <c r="A18" s="50"/>
      <c r="B18" s="40"/>
      <c r="C18" s="40"/>
      <c r="D18" s="40"/>
      <c r="E18" s="40"/>
      <c r="F18" s="40"/>
      <c r="G18" s="40"/>
      <c r="H18" s="40"/>
      <c r="I18" s="40"/>
      <c r="J18" s="40"/>
      <c r="K18" s="51"/>
      <c r="L18" s="40"/>
      <c r="M18" s="40"/>
      <c r="N18" s="52"/>
    </row>
    <row r="19" spans="1:24" ht="12" customHeight="1">
      <c r="A19" s="50" t="s">
        <v>17</v>
      </c>
      <c r="B19" s="40"/>
      <c r="C19" s="40" t="s">
        <v>18</v>
      </c>
      <c r="D19" s="40"/>
      <c r="E19" s="40"/>
      <c r="F19" s="40"/>
      <c r="G19" s="40"/>
      <c r="H19" s="40"/>
      <c r="I19" s="40"/>
      <c r="J19" s="40"/>
      <c r="K19" s="64"/>
      <c r="L19" s="40"/>
      <c r="M19" s="40"/>
      <c r="N19" s="52"/>
      <c r="X19" s="19" t="b">
        <v>0</v>
      </c>
    </row>
    <row r="20" spans="1:24" ht="3.75" customHeight="1">
      <c r="A20" s="50"/>
      <c r="B20" s="40"/>
      <c r="C20" s="40"/>
      <c r="D20" s="40"/>
      <c r="E20" s="40"/>
      <c r="F20" s="40"/>
      <c r="G20" s="40"/>
      <c r="H20" s="40"/>
      <c r="I20" s="40"/>
      <c r="J20" s="40"/>
      <c r="K20" s="51"/>
      <c r="L20" s="40"/>
      <c r="M20" s="40"/>
      <c r="N20" s="52"/>
      <c r="X20" s="19"/>
    </row>
    <row r="21" spans="1:24" ht="12" customHeight="1">
      <c r="A21" s="50"/>
      <c r="B21" s="40"/>
      <c r="C21" s="40"/>
      <c r="D21" s="40"/>
      <c r="E21" s="40"/>
      <c r="F21" s="40"/>
      <c r="G21" s="40"/>
      <c r="H21" s="40"/>
      <c r="I21" s="40"/>
      <c r="J21" s="40"/>
      <c r="K21" s="64"/>
      <c r="L21" s="40"/>
      <c r="M21" s="40"/>
      <c r="N21" s="52"/>
      <c r="X21" s="19" t="b">
        <v>0</v>
      </c>
    </row>
    <row r="22" spans="1:14" ht="3.75" customHeight="1" thickBot="1">
      <c r="A22" s="50"/>
      <c r="B22" s="40"/>
      <c r="C22" s="40"/>
      <c r="D22" s="40"/>
      <c r="E22" s="40"/>
      <c r="F22" s="40"/>
      <c r="G22" s="40"/>
      <c r="H22" s="40"/>
      <c r="I22" s="40"/>
      <c r="J22" s="40"/>
      <c r="K22" s="51"/>
      <c r="L22" s="40"/>
      <c r="M22" s="40"/>
      <c r="N22" s="52"/>
    </row>
    <row r="23" spans="1:24" ht="12" customHeight="1" thickBot="1">
      <c r="A23" s="65" t="s">
        <v>19</v>
      </c>
      <c r="B23" s="40"/>
      <c r="C23" s="66" t="str">
        <f>IF(X19=TRUE,"Gegevens VASTE locatie",IF(X21=TRUE,"Gegevens vergunning voor mobiel of tijdelijk gebruik","Maak een keuze voor het gebruik hierboven"))</f>
        <v>Maak een keuze voor het gebruik hierboven</v>
      </c>
      <c r="D23" s="40"/>
      <c r="E23" s="40"/>
      <c r="F23" s="40"/>
      <c r="G23" s="40"/>
      <c r="H23" s="40"/>
      <c r="I23" s="40"/>
      <c r="J23" s="40"/>
      <c r="K23" s="51"/>
      <c r="L23" s="40"/>
      <c r="M23" s="40"/>
      <c r="N23" s="52"/>
      <c r="T23" s="49" t="str">
        <f>IF(C23="Maak een keuze voor het gebruik hierboven","Gelieve een keuze te maken voor het gebruik in §3.1","")</f>
        <v>Gelieve een keuze te maken voor het gebruik in §3.1</v>
      </c>
      <c r="U23" s="34"/>
      <c r="V23" s="34"/>
      <c r="W23" s="34"/>
      <c r="X23" s="39"/>
    </row>
    <row r="24" spans="1:24" ht="12" customHeight="1" thickBot="1">
      <c r="A24" s="67"/>
      <c r="B24" s="40"/>
      <c r="C24" s="66"/>
      <c r="D24" s="40"/>
      <c r="E24" s="40" t="str">
        <f>IF(X19=TRUE,"OE-nummer (OE-XXXXXXX):",IF(X21=TRUE,"OE-nummer vergunning 5.7:"," "))</f>
        <v> </v>
      </c>
      <c r="F24" s="40"/>
      <c r="G24" s="40"/>
      <c r="H24" s="40"/>
      <c r="I24" s="40"/>
      <c r="J24" s="66"/>
      <c r="K24" s="8"/>
      <c r="L24" s="40"/>
      <c r="M24" s="40"/>
      <c r="N24" s="52"/>
      <c r="T24" s="49">
        <f>IF(AND(X19=TRUE,K24=""),"Gelieve EST-nummer aan te vullen in §3.2",IF(AND(X21=TRUE,K24=""),"Gelieve vergunningsnummer aan te vullen in §3.2",""))</f>
      </c>
      <c r="U24" s="34"/>
      <c r="V24" s="34"/>
      <c r="W24" s="34"/>
      <c r="X24" s="39"/>
    </row>
    <row r="25" spans="1:14" ht="12" customHeight="1">
      <c r="A25" s="67"/>
      <c r="B25" s="40"/>
      <c r="C25" s="66"/>
      <c r="D25" s="40"/>
      <c r="E25" s="40" t="str">
        <f>IF(X19=TRUE,"op adres",IF(X21=TRUE," "," "))</f>
        <v> </v>
      </c>
      <c r="F25" s="40"/>
      <c r="G25" s="40"/>
      <c r="H25" s="40"/>
      <c r="I25" s="40"/>
      <c r="J25" s="66" t="str">
        <f>IF(X19=TRUE,"Straat",IF(X21=TRUE," "," "))</f>
        <v> </v>
      </c>
      <c r="K25" s="21"/>
      <c r="L25" s="66" t="str">
        <f>IF(X19=TRUE,"n°",IF(X21=TRUE," "," "))</f>
        <v> </v>
      </c>
      <c r="M25" s="20"/>
      <c r="N25" s="52"/>
    </row>
    <row r="26" spans="1:14" ht="12" customHeight="1">
      <c r="A26" s="67"/>
      <c r="B26" s="40"/>
      <c r="C26" s="66"/>
      <c r="D26" s="40"/>
      <c r="E26" s="40"/>
      <c r="F26" s="40"/>
      <c r="G26" s="40"/>
      <c r="H26" s="40"/>
      <c r="I26" s="40"/>
      <c r="J26" s="66" t="str">
        <f>IF(X19=TRUE,"Postcode",IF(X21=TRUE," "," "))</f>
        <v> </v>
      </c>
      <c r="K26" s="21"/>
      <c r="L26" s="40"/>
      <c r="M26" s="40"/>
      <c r="N26" s="52"/>
    </row>
    <row r="27" spans="1:14" ht="12" customHeight="1">
      <c r="A27" s="50"/>
      <c r="B27" s="40"/>
      <c r="C27" s="40"/>
      <c r="D27" s="40"/>
      <c r="E27" s="40"/>
      <c r="F27" s="40"/>
      <c r="G27" s="40"/>
      <c r="H27" s="40"/>
      <c r="I27" s="40"/>
      <c r="J27" s="68" t="str">
        <f>IF(X19=TRUE,"Gemeente",IF(X21=TRUE," "," "))</f>
        <v> </v>
      </c>
      <c r="K27" s="21"/>
      <c r="L27" s="40"/>
      <c r="M27" s="40"/>
      <c r="N27" s="52"/>
    </row>
    <row r="28" spans="1:14" ht="3.7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69"/>
      <c r="L28" s="54"/>
      <c r="M28" s="54"/>
      <c r="N28" s="55"/>
    </row>
    <row r="29" spans="1:20" ht="6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7"/>
      <c r="T29" s="70"/>
    </row>
    <row r="30" spans="1:20" s="73" customFormat="1" ht="12.75">
      <c r="A30" s="59" t="s">
        <v>294</v>
      </c>
      <c r="B30" s="60"/>
      <c r="C30" s="60" t="s">
        <v>23</v>
      </c>
      <c r="D30" s="60"/>
      <c r="E30" s="60"/>
      <c r="F30" s="60"/>
      <c r="G30" s="60"/>
      <c r="H30" s="60"/>
      <c r="I30" s="60"/>
      <c r="J30" s="60"/>
      <c r="K30" s="71"/>
      <c r="L30" s="60"/>
      <c r="M30" s="60"/>
      <c r="N30" s="72"/>
      <c r="T30" s="27"/>
    </row>
    <row r="31" spans="1:20" ht="3.75" customHeight="1" thickBot="1">
      <c r="A31" s="50"/>
      <c r="B31" s="40"/>
      <c r="C31" s="40"/>
      <c r="D31" s="40"/>
      <c r="E31" s="40"/>
      <c r="F31" s="40"/>
      <c r="G31" s="40"/>
      <c r="H31" s="40"/>
      <c r="I31" s="40"/>
      <c r="J31" s="40"/>
      <c r="K31" s="51"/>
      <c r="L31" s="40"/>
      <c r="M31" s="44"/>
      <c r="N31" s="47"/>
      <c r="T31" s="63"/>
    </row>
    <row r="32" spans="1:24" ht="12" customHeight="1" thickBot="1">
      <c r="A32" s="67" t="s">
        <v>295</v>
      </c>
      <c r="B32" s="40"/>
      <c r="C32" s="40" t="s">
        <v>26</v>
      </c>
      <c r="D32" s="40"/>
      <c r="E32" s="40"/>
      <c r="F32" s="40"/>
      <c r="G32" s="40"/>
      <c r="H32" s="40"/>
      <c r="I32" s="40"/>
      <c r="J32" s="40"/>
      <c r="K32" s="9"/>
      <c r="L32" s="40"/>
      <c r="M32" s="40"/>
      <c r="N32" s="52"/>
      <c r="T32" s="49" t="str">
        <f>IF(K32="","Gelieve een controle aan te vullen in §4","")</f>
        <v>Gelieve een controle aan te vullen in §4</v>
      </c>
      <c r="U32" s="34"/>
      <c r="V32" s="34"/>
      <c r="W32" s="34"/>
      <c r="X32" s="39"/>
    </row>
    <row r="33" spans="1:14" ht="3.75" customHeight="1">
      <c r="A33" s="50"/>
      <c r="B33" s="40"/>
      <c r="C33" s="40"/>
      <c r="D33" s="40"/>
      <c r="E33" s="40"/>
      <c r="F33" s="40"/>
      <c r="G33" s="40"/>
      <c r="H33" s="40"/>
      <c r="I33" s="40"/>
      <c r="J33" s="40"/>
      <c r="K33" s="51"/>
      <c r="L33" s="40"/>
      <c r="M33" s="40"/>
      <c r="N33" s="52"/>
    </row>
    <row r="34" spans="1:14" ht="12" customHeight="1">
      <c r="A34" s="67" t="s">
        <v>296</v>
      </c>
      <c r="B34" s="40"/>
      <c r="C34" s="40" t="s">
        <v>24</v>
      </c>
      <c r="D34" s="40"/>
      <c r="E34" s="40"/>
      <c r="F34" s="40"/>
      <c r="G34" s="40"/>
      <c r="H34" s="40"/>
      <c r="I34" s="40"/>
      <c r="J34" s="40"/>
      <c r="K34" s="5"/>
      <c r="L34" s="40"/>
      <c r="M34" s="40"/>
      <c r="N34" s="52"/>
    </row>
    <row r="35" spans="1:14" ht="3.75" customHeight="1">
      <c r="A35" s="50"/>
      <c r="B35" s="40"/>
      <c r="C35" s="40"/>
      <c r="D35" s="40"/>
      <c r="E35" s="40"/>
      <c r="F35" s="40"/>
      <c r="G35" s="40"/>
      <c r="H35" s="40"/>
      <c r="I35" s="40"/>
      <c r="J35" s="40"/>
      <c r="K35" s="51"/>
      <c r="L35" s="40"/>
      <c r="M35" s="40"/>
      <c r="N35" s="52"/>
    </row>
    <row r="36" spans="1:14" ht="12" customHeight="1">
      <c r="A36" s="67" t="s">
        <v>297</v>
      </c>
      <c r="B36" s="40"/>
      <c r="C36" s="40" t="s">
        <v>25</v>
      </c>
      <c r="D36" s="40"/>
      <c r="E36" s="40"/>
      <c r="F36" s="40"/>
      <c r="G36" s="40"/>
      <c r="H36" s="40"/>
      <c r="I36" s="40"/>
      <c r="J36" s="40"/>
      <c r="K36" s="5"/>
      <c r="L36" s="40"/>
      <c r="M36" s="40"/>
      <c r="N36" s="52"/>
    </row>
    <row r="37" spans="1:14" ht="3.7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69"/>
      <c r="L37" s="54"/>
      <c r="M37" s="54"/>
      <c r="N37" s="55"/>
    </row>
    <row r="38" spans="1:14" ht="6" customHeight="1">
      <c r="A38" s="74"/>
      <c r="B38" s="40"/>
      <c r="C38" s="40"/>
      <c r="D38" s="40"/>
      <c r="E38" s="40"/>
      <c r="F38" s="40"/>
      <c r="G38" s="40"/>
      <c r="H38" s="40"/>
      <c r="I38" s="40"/>
      <c r="J38" s="40"/>
      <c r="K38" s="51"/>
      <c r="L38" s="40"/>
      <c r="M38" s="40"/>
      <c r="N38" s="40"/>
    </row>
    <row r="39" spans="1:16" ht="12.75">
      <c r="A39" s="59" t="s">
        <v>298</v>
      </c>
      <c r="B39" s="60"/>
      <c r="C39" s="60" t="s">
        <v>28</v>
      </c>
      <c r="D39" s="60"/>
      <c r="E39" s="60"/>
      <c r="F39" s="60"/>
      <c r="G39" s="60"/>
      <c r="H39" s="60"/>
      <c r="I39" s="60"/>
      <c r="J39" s="60"/>
      <c r="K39" s="58"/>
      <c r="L39" s="57"/>
      <c r="M39" s="57"/>
      <c r="N39" s="61"/>
      <c r="P39" s="40"/>
    </row>
    <row r="40" spans="1:20" ht="3.75" customHeight="1" thickBot="1">
      <c r="A40" s="48"/>
      <c r="B40" s="44"/>
      <c r="C40" s="44"/>
      <c r="D40" s="44"/>
      <c r="E40" s="44"/>
      <c r="F40" s="44"/>
      <c r="G40" s="44"/>
      <c r="H40" s="44"/>
      <c r="I40" s="44"/>
      <c r="J40" s="44"/>
      <c r="K40" s="46"/>
      <c r="L40" s="44"/>
      <c r="M40" s="44"/>
      <c r="N40" s="47"/>
      <c r="P40" s="40"/>
      <c r="T40" s="63"/>
    </row>
    <row r="41" spans="1:26" ht="12" customHeight="1" thickBot="1">
      <c r="A41" s="50" t="s">
        <v>299</v>
      </c>
      <c r="B41" s="40"/>
      <c r="C41" s="40" t="s">
        <v>29</v>
      </c>
      <c r="D41" s="40"/>
      <c r="E41" s="40"/>
      <c r="F41" s="40"/>
      <c r="G41" s="40"/>
      <c r="H41" s="40"/>
      <c r="I41" s="40"/>
      <c r="J41" s="40"/>
      <c r="K41" s="5"/>
      <c r="L41" s="40"/>
      <c r="M41" s="40"/>
      <c r="N41" s="52"/>
      <c r="P41" s="75"/>
      <c r="T41" s="49" t="str">
        <f>IF(OR(K41="-",K43="",K45=""),"Gelieve bijkomende gegevens van de bron aan te vullen in §5","")</f>
        <v>Gelieve bijkomende gegevens van de bron aan te vullen in §5</v>
      </c>
      <c r="U41" s="34"/>
      <c r="V41" s="34"/>
      <c r="W41" s="34"/>
      <c r="X41" s="34"/>
      <c r="Y41" s="34"/>
      <c r="Z41" s="39"/>
    </row>
    <row r="42" spans="1:16" ht="3.75" customHeight="1">
      <c r="A42" s="50"/>
      <c r="B42" s="40"/>
      <c r="C42" s="40"/>
      <c r="D42" s="40"/>
      <c r="E42" s="40"/>
      <c r="F42" s="40"/>
      <c r="G42" s="40"/>
      <c r="H42" s="40"/>
      <c r="I42" s="40"/>
      <c r="J42" s="40"/>
      <c r="K42" s="51"/>
      <c r="L42" s="40"/>
      <c r="M42" s="40"/>
      <c r="N42" s="52"/>
      <c r="P42" s="40"/>
    </row>
    <row r="43" spans="1:16" ht="12" customHeight="1">
      <c r="A43" s="50" t="s">
        <v>300</v>
      </c>
      <c r="B43" s="40"/>
      <c r="C43" s="66" t="s">
        <v>238</v>
      </c>
      <c r="D43" s="40"/>
      <c r="E43" s="40"/>
      <c r="F43" s="40"/>
      <c r="G43" s="40"/>
      <c r="H43" s="40"/>
      <c r="I43" s="40"/>
      <c r="J43" s="40"/>
      <c r="K43" s="9"/>
      <c r="L43" s="40"/>
      <c r="M43" s="40"/>
      <c r="N43" s="52"/>
      <c r="P43" s="76"/>
    </row>
    <row r="44" spans="1:16" ht="3.75" customHeight="1">
      <c r="A44" s="50"/>
      <c r="B44" s="40"/>
      <c r="C44" s="40"/>
      <c r="D44" s="40"/>
      <c r="E44" s="40"/>
      <c r="F44" s="40"/>
      <c r="G44" s="40"/>
      <c r="H44" s="40"/>
      <c r="I44" s="40"/>
      <c r="J44" s="40"/>
      <c r="K44" s="51"/>
      <c r="L44" s="40"/>
      <c r="M44" s="40"/>
      <c r="N44" s="52"/>
      <c r="P44" s="40"/>
    </row>
    <row r="45" spans="1:16" ht="12" customHeight="1">
      <c r="A45" s="50" t="s">
        <v>301</v>
      </c>
      <c r="B45" s="40"/>
      <c r="C45" s="66" t="s">
        <v>237</v>
      </c>
      <c r="D45" s="40"/>
      <c r="E45" s="40"/>
      <c r="F45" s="40"/>
      <c r="G45" s="40"/>
      <c r="H45" s="40"/>
      <c r="I45" s="40"/>
      <c r="J45" s="40"/>
      <c r="K45" s="10"/>
      <c r="L45" s="40" t="s">
        <v>40</v>
      </c>
      <c r="M45" s="40"/>
      <c r="N45" s="52"/>
      <c r="P45" s="40"/>
    </row>
    <row r="46" spans="1:16" ht="3.75" customHeight="1">
      <c r="A46" s="50"/>
      <c r="B46" s="40"/>
      <c r="C46" s="40"/>
      <c r="D46" s="40"/>
      <c r="E46" s="40"/>
      <c r="F46" s="40"/>
      <c r="G46" s="40"/>
      <c r="H46" s="40"/>
      <c r="I46" s="40"/>
      <c r="J46" s="40"/>
      <c r="K46" s="51"/>
      <c r="L46" s="40"/>
      <c r="M46" s="40"/>
      <c r="N46" s="52"/>
      <c r="P46" s="40"/>
    </row>
    <row r="47" spans="1:16" ht="12" customHeight="1">
      <c r="A47" s="67" t="s">
        <v>302</v>
      </c>
      <c r="B47" s="40"/>
      <c r="C47" s="66" t="s">
        <v>248</v>
      </c>
      <c r="D47" s="40"/>
      <c r="E47" s="40"/>
      <c r="F47" s="40"/>
      <c r="G47" s="40"/>
      <c r="H47" s="40"/>
      <c r="I47" s="40"/>
      <c r="J47" s="40"/>
      <c r="K47" s="5"/>
      <c r="L47" s="40"/>
      <c r="M47" s="40"/>
      <c r="N47" s="52"/>
      <c r="P47" s="76"/>
    </row>
    <row r="48" spans="1:16" ht="3.75" customHeight="1">
      <c r="A48" s="50"/>
      <c r="B48" s="40"/>
      <c r="C48" s="40"/>
      <c r="D48" s="40"/>
      <c r="E48" s="40"/>
      <c r="F48" s="40"/>
      <c r="G48" s="40"/>
      <c r="H48" s="40"/>
      <c r="I48" s="40"/>
      <c r="J48" s="40"/>
      <c r="K48" s="51"/>
      <c r="L48" s="40"/>
      <c r="M48" s="40"/>
      <c r="N48" s="52"/>
      <c r="P48" s="40"/>
    </row>
    <row r="49" spans="1:16" ht="12" customHeight="1">
      <c r="A49" s="50"/>
      <c r="B49" s="40"/>
      <c r="C49" s="40"/>
      <c r="D49" s="40"/>
      <c r="E49" s="40"/>
      <c r="F49" s="40"/>
      <c r="G49" s="40"/>
      <c r="H49" s="40"/>
      <c r="I49" s="40"/>
      <c r="J49" s="40" t="s">
        <v>7</v>
      </c>
      <c r="K49" s="5"/>
      <c r="L49" s="40" t="s">
        <v>9</v>
      </c>
      <c r="M49" s="11"/>
      <c r="N49" s="52"/>
      <c r="P49" s="40"/>
    </row>
    <row r="50" spans="1:16" ht="12" customHeight="1">
      <c r="A50" s="50"/>
      <c r="B50" s="40"/>
      <c r="C50" s="40"/>
      <c r="D50" s="40"/>
      <c r="E50" s="40"/>
      <c r="F50" s="40"/>
      <c r="G50" s="40"/>
      <c r="H50" s="40"/>
      <c r="I50" s="40"/>
      <c r="J50" s="40" t="s">
        <v>8</v>
      </c>
      <c r="K50" s="5"/>
      <c r="L50" s="40"/>
      <c r="M50" s="40"/>
      <c r="N50" s="52"/>
      <c r="P50" s="40"/>
    </row>
    <row r="51" spans="1:14" ht="12" customHeight="1">
      <c r="A51" s="50"/>
      <c r="B51" s="40"/>
      <c r="C51" s="40"/>
      <c r="D51" s="40"/>
      <c r="E51" s="40"/>
      <c r="F51" s="40"/>
      <c r="G51" s="40"/>
      <c r="H51" s="40"/>
      <c r="I51" s="40"/>
      <c r="J51" s="40" t="s">
        <v>30</v>
      </c>
      <c r="K51" s="5"/>
      <c r="L51" s="40"/>
      <c r="M51" s="40"/>
      <c r="N51" s="52"/>
    </row>
    <row r="52" spans="1:14" ht="12" customHeight="1">
      <c r="A52" s="50"/>
      <c r="B52" s="40"/>
      <c r="C52" s="40"/>
      <c r="D52" s="40"/>
      <c r="E52" s="40"/>
      <c r="F52" s="40"/>
      <c r="G52" s="40"/>
      <c r="H52" s="40"/>
      <c r="I52" s="40"/>
      <c r="J52" s="40" t="s">
        <v>10</v>
      </c>
      <c r="K52" s="5"/>
      <c r="L52" s="40"/>
      <c r="M52" s="40"/>
      <c r="N52" s="52"/>
    </row>
    <row r="53" spans="1:14" ht="3.75" customHeight="1">
      <c r="A53" s="50"/>
      <c r="B53" s="40"/>
      <c r="C53" s="40"/>
      <c r="D53" s="40"/>
      <c r="E53" s="40"/>
      <c r="F53" s="40"/>
      <c r="G53" s="40"/>
      <c r="H53" s="40"/>
      <c r="I53" s="40"/>
      <c r="J53" s="40"/>
      <c r="K53" s="51"/>
      <c r="L53" s="40"/>
      <c r="M53" s="40"/>
      <c r="N53" s="52"/>
    </row>
    <row r="54" spans="1:14" ht="12" customHeight="1">
      <c r="A54" s="67" t="s">
        <v>303</v>
      </c>
      <c r="B54" s="40"/>
      <c r="C54" s="40" t="s">
        <v>31</v>
      </c>
      <c r="D54" s="40"/>
      <c r="E54" s="40"/>
      <c r="F54" s="40"/>
      <c r="G54" s="40"/>
      <c r="H54" s="40"/>
      <c r="I54" s="40"/>
      <c r="J54" s="40"/>
      <c r="K54" s="5"/>
      <c r="L54" s="40"/>
      <c r="M54" s="40"/>
      <c r="N54" s="52"/>
    </row>
    <row r="55" spans="1:14" ht="3.75" customHeight="1">
      <c r="A55" s="50"/>
      <c r="B55" s="40"/>
      <c r="C55" s="40"/>
      <c r="D55" s="40"/>
      <c r="E55" s="40"/>
      <c r="F55" s="40"/>
      <c r="G55" s="40"/>
      <c r="H55" s="40"/>
      <c r="I55" s="40"/>
      <c r="J55" s="40"/>
      <c r="K55" s="51"/>
      <c r="L55" s="40"/>
      <c r="M55" s="40"/>
      <c r="N55" s="52"/>
    </row>
    <row r="56" spans="1:14" ht="12" customHeight="1">
      <c r="A56" s="67" t="s">
        <v>304</v>
      </c>
      <c r="B56" s="40"/>
      <c r="C56" s="40" t="s">
        <v>32</v>
      </c>
      <c r="D56" s="40"/>
      <c r="E56" s="40"/>
      <c r="F56" s="40"/>
      <c r="G56" s="40"/>
      <c r="H56" s="40"/>
      <c r="I56" s="40"/>
      <c r="J56" s="40"/>
      <c r="K56" s="5"/>
      <c r="L56" s="40"/>
      <c r="M56" s="40"/>
      <c r="N56" s="52"/>
    </row>
    <row r="57" spans="1:14" ht="3.75" customHeight="1">
      <c r="A57" s="50"/>
      <c r="B57" s="40"/>
      <c r="C57" s="40"/>
      <c r="D57" s="40"/>
      <c r="E57" s="40"/>
      <c r="F57" s="40"/>
      <c r="G57" s="40"/>
      <c r="H57" s="40"/>
      <c r="I57" s="40"/>
      <c r="J57" s="40"/>
      <c r="K57" s="51"/>
      <c r="L57" s="40"/>
      <c r="M57" s="40"/>
      <c r="N57" s="52"/>
    </row>
    <row r="58" spans="1:14" ht="12" customHeight="1">
      <c r="A58" s="67" t="s">
        <v>305</v>
      </c>
      <c r="B58" s="40"/>
      <c r="C58" s="40" t="s">
        <v>33</v>
      </c>
      <c r="D58" s="40"/>
      <c r="E58" s="40"/>
      <c r="F58" s="40"/>
      <c r="G58" s="40"/>
      <c r="H58" s="40"/>
      <c r="I58" s="40"/>
      <c r="J58" s="40"/>
      <c r="K58" s="5"/>
      <c r="L58" s="40"/>
      <c r="M58" s="40"/>
      <c r="N58" s="52"/>
    </row>
    <row r="59" spans="1:14" ht="3.75" customHeight="1">
      <c r="A59" s="50"/>
      <c r="B59" s="40"/>
      <c r="C59" s="40"/>
      <c r="D59" s="40"/>
      <c r="E59" s="40"/>
      <c r="F59" s="40"/>
      <c r="G59" s="40"/>
      <c r="H59" s="40"/>
      <c r="I59" s="40"/>
      <c r="J59" s="40"/>
      <c r="K59" s="51"/>
      <c r="L59" s="40"/>
      <c r="M59" s="40"/>
      <c r="N59" s="52"/>
    </row>
    <row r="60" spans="1:14" ht="12" customHeight="1">
      <c r="A60" s="67" t="s">
        <v>306</v>
      </c>
      <c r="B60" s="40"/>
      <c r="C60" s="40" t="s">
        <v>34</v>
      </c>
      <c r="D60" s="40"/>
      <c r="E60" s="40"/>
      <c r="F60" s="40"/>
      <c r="G60" s="40"/>
      <c r="H60" s="40"/>
      <c r="I60" s="40"/>
      <c r="J60" s="40"/>
      <c r="K60" s="5"/>
      <c r="L60" s="40"/>
      <c r="M60" s="40"/>
      <c r="N60" s="52"/>
    </row>
    <row r="61" spans="1:14" ht="3.75" customHeight="1">
      <c r="A61" s="50"/>
      <c r="B61" s="40"/>
      <c r="C61" s="40"/>
      <c r="D61" s="40"/>
      <c r="E61" s="40"/>
      <c r="F61" s="40"/>
      <c r="G61" s="40"/>
      <c r="H61" s="40"/>
      <c r="I61" s="40"/>
      <c r="J61" s="40"/>
      <c r="K61" s="51"/>
      <c r="L61" s="40"/>
      <c r="M61" s="40"/>
      <c r="N61" s="52"/>
    </row>
    <row r="62" spans="1:14" ht="12" customHeight="1">
      <c r="A62" s="65" t="s">
        <v>307</v>
      </c>
      <c r="B62" s="40"/>
      <c r="C62" s="77" t="s">
        <v>35</v>
      </c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52"/>
    </row>
    <row r="63" spans="1:14" ht="3.75" customHeight="1">
      <c r="A63" s="78"/>
      <c r="B63" s="40"/>
      <c r="C63" s="77"/>
      <c r="D63" s="40"/>
      <c r="E63" s="40"/>
      <c r="F63" s="40"/>
      <c r="G63" s="40"/>
      <c r="H63" s="40"/>
      <c r="I63" s="40"/>
      <c r="J63" s="40"/>
      <c r="K63" s="79"/>
      <c r="L63" s="40"/>
      <c r="M63" s="40"/>
      <c r="N63" s="52"/>
    </row>
    <row r="64" spans="1:14" ht="12" customHeight="1">
      <c r="A64" s="80" t="s">
        <v>308</v>
      </c>
      <c r="B64" s="81"/>
      <c r="C64" s="81" t="s">
        <v>36</v>
      </c>
      <c r="D64" s="81"/>
      <c r="E64" s="81"/>
      <c r="F64" s="81"/>
      <c r="G64" s="81"/>
      <c r="H64" s="81"/>
      <c r="I64" s="81"/>
      <c r="J64" s="54"/>
      <c r="K64" s="7"/>
      <c r="L64" s="54"/>
      <c r="M64" s="54"/>
      <c r="N64" s="55"/>
    </row>
    <row r="65" spans="1:14" ht="6" customHeight="1" thickBot="1">
      <c r="A65" s="82"/>
      <c r="B65" s="44"/>
      <c r="C65" s="44"/>
      <c r="D65" s="44"/>
      <c r="E65" s="44"/>
      <c r="F65" s="44"/>
      <c r="G65" s="44"/>
      <c r="H65" s="44"/>
      <c r="I65" s="44"/>
      <c r="J65" s="44"/>
      <c r="K65" s="46"/>
      <c r="L65" s="44"/>
      <c r="M65" s="44"/>
      <c r="N65" s="44"/>
    </row>
    <row r="66" spans="1:26" ht="12.75" customHeight="1" thickBot="1">
      <c r="A66" s="59" t="s">
        <v>20</v>
      </c>
      <c r="B66" s="60"/>
      <c r="C66" s="60" t="s">
        <v>246</v>
      </c>
      <c r="D66" s="60"/>
      <c r="E66" s="60"/>
      <c r="F66" s="60"/>
      <c r="G66" s="60"/>
      <c r="H66" s="60"/>
      <c r="I66" s="60"/>
      <c r="J66" s="60"/>
      <c r="K66" s="71"/>
      <c r="L66" s="60"/>
      <c r="M66" s="60"/>
      <c r="N66" s="61"/>
      <c r="T66" s="49">
        <f>IF(K68="","Gelieve een status van de bron aan te vullen in §6","")</f>
      </c>
      <c r="U66" s="34"/>
      <c r="V66" s="34"/>
      <c r="W66" s="34"/>
      <c r="X66" s="34"/>
      <c r="Y66" s="34"/>
      <c r="Z66" s="39"/>
    </row>
    <row r="67" spans="1:14" ht="4.5" customHeight="1" thickBot="1">
      <c r="A67" s="48"/>
      <c r="B67" s="44"/>
      <c r="C67" s="44"/>
      <c r="D67" s="44"/>
      <c r="E67" s="44"/>
      <c r="F67" s="44"/>
      <c r="G67" s="44"/>
      <c r="H67" s="44"/>
      <c r="I67" s="44"/>
      <c r="J67" s="44"/>
      <c r="K67" s="46"/>
      <c r="L67" s="44"/>
      <c r="M67" s="44"/>
      <c r="N67" s="52"/>
    </row>
    <row r="68" spans="1:26" ht="12" customHeight="1" thickBot="1">
      <c r="A68" s="50" t="s">
        <v>249</v>
      </c>
      <c r="B68" s="40"/>
      <c r="C68" s="40" t="s">
        <v>247</v>
      </c>
      <c r="D68" s="66"/>
      <c r="E68" s="40"/>
      <c r="F68" s="40"/>
      <c r="G68" s="40"/>
      <c r="H68" s="40"/>
      <c r="I68" s="40"/>
      <c r="J68" s="40"/>
      <c r="K68" s="8" t="s">
        <v>243</v>
      </c>
      <c r="L68" s="40"/>
      <c r="M68" s="40"/>
      <c r="N68" s="52"/>
      <c r="T68" s="49" t="str">
        <f>IF(AND(K70="",K68="ontvangst nieuwe bron"),"Gelieve de gegevens van de leverancier aan te vullen in §6",IF(AND(K70="",K68="Overdracht van bron naar andere Belgische exploitant"),"Gelieve de gegevens van de bestemmeling aan te vullen in §9",IF(AND(K70="",K68="Overdracht van bron naar buitenland"),"Gelieve de gegevens van de buitenlandse bestemmeling aan te vullen in §9","")))</f>
        <v>Gelieve de gegevens van de bestemmeling aan te vullen in §9</v>
      </c>
      <c r="U68" s="34"/>
      <c r="V68" s="34"/>
      <c r="W68" s="34"/>
      <c r="X68" s="34"/>
      <c r="Y68" s="34"/>
      <c r="Z68" s="39"/>
    </row>
    <row r="69" spans="1:20" ht="4.5" customHeight="1">
      <c r="A69" s="50"/>
      <c r="B69" s="40"/>
      <c r="C69" s="40"/>
      <c r="D69" s="66"/>
      <c r="E69" s="40"/>
      <c r="F69" s="40"/>
      <c r="G69" s="40"/>
      <c r="H69" s="40"/>
      <c r="I69" s="40"/>
      <c r="J69" s="40"/>
      <c r="K69" s="51"/>
      <c r="L69" s="40"/>
      <c r="M69" s="40"/>
      <c r="N69" s="52"/>
      <c r="T69" s="83"/>
    </row>
    <row r="70" spans="1:20" s="87" customFormat="1" ht="12" customHeight="1">
      <c r="A70" s="84" t="str">
        <f>IF($K$68="ontvangst nieuwe bron","6.2",IF($K$68="Overdracht van bron naar andere Belgische exploitant","6.2",IF($K$68="Overdracht van bron naar buitenland","6.2","")))</f>
        <v>6.2</v>
      </c>
      <c r="B70" s="77"/>
      <c r="C70" s="77" t="str">
        <f>IF($K$68="ontvangst nieuwe bron","Naam leverancier",IF($K$68="Overdracht van bron naar andere Belgische exploitant","Naam Belgische bestemmeling",IF($K$68="Overdracht van bron naar buitenland","Naam bestemmeling buitenland","OPMERKINGEN:")))</f>
        <v>Naam Belgische bestemmeling</v>
      </c>
      <c r="D70" s="85"/>
      <c r="E70" s="77"/>
      <c r="F70" s="77"/>
      <c r="G70" s="77"/>
      <c r="H70" s="77"/>
      <c r="I70" s="77"/>
      <c r="J70" s="77"/>
      <c r="K70" s="21"/>
      <c r="L70" s="77"/>
      <c r="M70" s="77"/>
      <c r="N70" s="86"/>
      <c r="T70" s="27"/>
    </row>
    <row r="71" spans="1:14" ht="12" customHeight="1">
      <c r="A71" s="50"/>
      <c r="B71" s="40"/>
      <c r="C71" s="40"/>
      <c r="D71" s="66"/>
      <c r="E71" s="40"/>
      <c r="F71" s="40"/>
      <c r="G71" s="40"/>
      <c r="H71" s="77" t="str">
        <f>IF($K$68="ontvangst nieuwe bron","Straat",IF($K$68="Overdracht van bron naar andere Belgische exploitant","Straat",IF($K$68="Overdracht van bron naar buitenland","Straat","")))</f>
        <v>Straat</v>
      </c>
      <c r="I71" s="40"/>
      <c r="K71" s="12"/>
      <c r="L71" s="77" t="str">
        <f>IF($K$68="ontvangst nieuwe bron","n°",IF($K$68="Overdracht van bron naar andere Belgische exploitant","n°",IF($K$68="Overdracht van bron naar buitenland","n°","")))</f>
        <v>n°</v>
      </c>
      <c r="M71" s="13"/>
      <c r="N71" s="52"/>
    </row>
    <row r="72" spans="1:14" ht="12" customHeight="1">
      <c r="A72" s="50"/>
      <c r="B72" s="40"/>
      <c r="C72" s="40"/>
      <c r="D72" s="66"/>
      <c r="E72" s="40"/>
      <c r="F72" s="40"/>
      <c r="G72" s="40"/>
      <c r="H72" s="77" t="str">
        <f>IF($K$68="ontvangst nieuwe bron","Gemeente",IF($K$68="Overdracht van bron naar andere Belgische exploitant","Gemeente",IF($K$68="Overdracht van bron naar buitenland","Gemeente","")))</f>
        <v>Gemeente</v>
      </c>
      <c r="I72" s="40"/>
      <c r="K72" s="12"/>
      <c r="L72" s="40"/>
      <c r="M72" s="40"/>
      <c r="N72" s="52"/>
    </row>
    <row r="73" spans="1:14" ht="12" customHeight="1" thickBot="1">
      <c r="A73" s="50"/>
      <c r="B73" s="40"/>
      <c r="C73" s="40"/>
      <c r="D73" s="66"/>
      <c r="E73" s="40"/>
      <c r="F73" s="40"/>
      <c r="G73" s="40"/>
      <c r="H73" s="77" t="str">
        <f>IF($K$68="ontvangst nieuwe bron","Postcode",IF($K$68="Overdracht van bron naar andere Belgische exploitant","Postcode",IF($K$68="Overdracht van bron naar buitenland","Postcode","")))</f>
        <v>Postcode</v>
      </c>
      <c r="I73" s="40"/>
      <c r="K73" s="12"/>
      <c r="L73" s="40"/>
      <c r="M73" s="40"/>
      <c r="N73" s="52"/>
    </row>
    <row r="74" spans="1:26" ht="12" customHeight="1" thickBot="1">
      <c r="A74" s="53"/>
      <c r="B74" s="54"/>
      <c r="C74" s="54"/>
      <c r="D74" s="89"/>
      <c r="E74" s="54"/>
      <c r="F74" s="54"/>
      <c r="G74" s="54"/>
      <c r="H74" s="81" t="str">
        <f>IF(K68="ontvangst nieuwe bron","Land",IF(K68="Overdracht van bron naar andere Belgische exploitant","Vergunningsnummer",IF(K68="Overdracht van bron naar buitenland","Land","")))</f>
        <v>Vergunningsnummer</v>
      </c>
      <c r="I74" s="54"/>
      <c r="J74" s="54"/>
      <c r="K74" s="15"/>
      <c r="L74" s="54"/>
      <c r="M74" s="54"/>
      <c r="N74" s="55"/>
      <c r="T74" s="49" t="str">
        <f>IF(AND(K74="",K68="Overdracht van bron naar andere Belgische exploitant"),"Gelieve het vergunningsnummer van de Belgische exploitant aan te vullen in §6","")</f>
        <v>Gelieve het vergunningsnummer van de Belgische exploitant aan te vullen in §6</v>
      </c>
      <c r="U74" s="34"/>
      <c r="V74" s="34"/>
      <c r="W74" s="34"/>
      <c r="X74" s="34"/>
      <c r="Y74" s="34"/>
      <c r="Z74" s="39"/>
    </row>
    <row r="75" spans="1:13" ht="7.5" customHeight="1">
      <c r="A75" s="90"/>
      <c r="B75" s="40"/>
      <c r="C75" s="40"/>
      <c r="D75" s="40"/>
      <c r="E75" s="40"/>
      <c r="F75" s="40"/>
      <c r="G75" s="40"/>
      <c r="H75" s="40"/>
      <c r="I75" s="40"/>
      <c r="J75" s="40"/>
      <c r="K75" s="51"/>
      <c r="L75" s="40"/>
      <c r="M75" s="40"/>
    </row>
    <row r="76" spans="1:14" ht="12.75" customHeight="1">
      <c r="A76" s="59">
        <v>7</v>
      </c>
      <c r="B76" s="60"/>
      <c r="C76" s="60" t="s">
        <v>250</v>
      </c>
      <c r="D76" s="60"/>
      <c r="E76" s="60"/>
      <c r="F76" s="60"/>
      <c r="G76" s="60"/>
      <c r="H76" s="60"/>
      <c r="I76" s="60"/>
      <c r="J76" s="60"/>
      <c r="K76" s="71"/>
      <c r="L76" s="60"/>
      <c r="M76" s="60"/>
      <c r="N76" s="61"/>
    </row>
    <row r="77" spans="1:14" ht="3.75" customHeight="1">
      <c r="A77" s="50"/>
      <c r="B77" s="40"/>
      <c r="C77" s="40"/>
      <c r="D77" s="40"/>
      <c r="E77" s="40"/>
      <c r="F77" s="40"/>
      <c r="G77" s="40"/>
      <c r="H77" s="40"/>
      <c r="I77" s="40"/>
      <c r="J77" s="40"/>
      <c r="K77" s="51"/>
      <c r="L77" s="40"/>
      <c r="M77" s="40"/>
      <c r="N77" s="52"/>
    </row>
    <row r="78" spans="1:14" ht="12" customHeight="1">
      <c r="A78" s="50"/>
      <c r="B78" s="40"/>
      <c r="C78" s="40"/>
      <c r="D78" s="40"/>
      <c r="E78" s="40"/>
      <c r="F78" s="40"/>
      <c r="G78" s="40"/>
      <c r="H78" s="40"/>
      <c r="I78" s="40"/>
      <c r="J78" s="40" t="s">
        <v>38</v>
      </c>
      <c r="K78" s="9"/>
      <c r="L78" s="40"/>
      <c r="M78" s="40"/>
      <c r="N78" s="52"/>
    </row>
    <row r="79" spans="1:14" ht="3.75" customHeight="1">
      <c r="A79" s="50"/>
      <c r="B79" s="40"/>
      <c r="C79" s="40"/>
      <c r="D79" s="40"/>
      <c r="E79" s="40"/>
      <c r="F79" s="40"/>
      <c r="G79" s="40"/>
      <c r="H79" s="40"/>
      <c r="I79" s="40"/>
      <c r="J79" s="40"/>
      <c r="K79" s="51"/>
      <c r="L79" s="40"/>
      <c r="M79" s="40"/>
      <c r="N79" s="52"/>
    </row>
    <row r="80" spans="1:14" ht="12" customHeight="1">
      <c r="A80" s="50"/>
      <c r="B80" s="40"/>
      <c r="C80" s="40"/>
      <c r="D80" s="40"/>
      <c r="E80" s="40"/>
      <c r="F80" s="40"/>
      <c r="G80" s="40"/>
      <c r="H80" s="40"/>
      <c r="I80" s="40"/>
      <c r="J80" s="40" t="s">
        <v>37</v>
      </c>
      <c r="K80" s="5"/>
      <c r="L80" s="40"/>
      <c r="M80" s="40"/>
      <c r="N80" s="91"/>
    </row>
    <row r="81" spans="1:14" ht="3.75" customHeight="1">
      <c r="A81" s="50"/>
      <c r="B81" s="40"/>
      <c r="C81" s="40"/>
      <c r="D81" s="40"/>
      <c r="E81" s="40"/>
      <c r="F81" s="40"/>
      <c r="G81" s="40"/>
      <c r="H81" s="40"/>
      <c r="I81" s="40"/>
      <c r="J81" s="40"/>
      <c r="K81" s="79"/>
      <c r="L81" s="40"/>
      <c r="M81" s="40"/>
      <c r="N81" s="91"/>
    </row>
    <row r="82" spans="1:22" ht="12" customHeight="1">
      <c r="A82" s="50"/>
      <c r="B82" s="40"/>
      <c r="C82" s="40"/>
      <c r="D82" s="40"/>
      <c r="E82" s="40"/>
      <c r="F82" s="40"/>
      <c r="G82" s="40"/>
      <c r="H82" s="40"/>
      <c r="I82" s="40"/>
      <c r="J82" s="40" t="s">
        <v>39</v>
      </c>
      <c r="K82" s="14"/>
      <c r="L82" s="40"/>
      <c r="M82" s="40"/>
      <c r="N82" s="52"/>
      <c r="U82" s="92"/>
      <c r="V82" s="73"/>
    </row>
    <row r="83" spans="1:17" ht="3.7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69"/>
      <c r="L83" s="54"/>
      <c r="M83" s="54"/>
      <c r="N83" s="93"/>
      <c r="Q83" s="94"/>
    </row>
    <row r="84" spans="1:17" ht="12.75">
      <c r="A84" s="74"/>
      <c r="B84" s="40"/>
      <c r="C84" s="40"/>
      <c r="D84" s="40"/>
      <c r="E84" s="40"/>
      <c r="F84" s="40"/>
      <c r="G84" s="40"/>
      <c r="H84" s="40"/>
      <c r="I84" s="40"/>
      <c r="J84" s="40"/>
      <c r="K84" s="51"/>
      <c r="L84" s="40"/>
      <c r="M84" s="40"/>
      <c r="N84" s="63"/>
      <c r="Q84" s="95"/>
    </row>
    <row r="85" spans="1:21" ht="13.5" thickBot="1">
      <c r="A85" s="74"/>
      <c r="B85" s="40"/>
      <c r="C85" s="40"/>
      <c r="D85" s="40"/>
      <c r="E85" s="40"/>
      <c r="F85" s="40"/>
      <c r="G85" s="40"/>
      <c r="H85" s="40"/>
      <c r="I85" s="40"/>
      <c r="J85" s="40"/>
      <c r="K85" s="51"/>
      <c r="L85" s="40"/>
      <c r="M85" s="40"/>
      <c r="N85" s="63"/>
      <c r="Q85" s="95"/>
      <c r="U85" s="96"/>
    </row>
    <row r="86" spans="1:17" ht="12.75">
      <c r="A86" s="97" t="s">
        <v>233</v>
      </c>
      <c r="B86" s="98"/>
      <c r="C86" s="98"/>
      <c r="D86" s="98"/>
      <c r="E86" s="98"/>
      <c r="F86" s="99"/>
      <c r="G86" s="99"/>
      <c r="H86" s="99"/>
      <c r="I86" s="100">
        <f>IF(AND(A87="",A88="",A89="",A90="",A91="",A92="",A93="",A94="",A95="",A96="",A97="",A98="",OR(A99="",A99="2"),A100="",A101="",A102="",A103="",A104=""),"Geen fouten gevonden in deze fiche","")</f>
      </c>
      <c r="J86" s="99"/>
      <c r="K86" s="101"/>
      <c r="L86" s="99"/>
      <c r="M86" s="99"/>
      <c r="N86" s="102"/>
      <c r="Q86" s="94"/>
    </row>
    <row r="87" spans="1:17" ht="12.75">
      <c r="A87" s="103" t="str">
        <f>T8</f>
        <v>Gelieve uniek identificatienummer aan te vullen in §1.1</v>
      </c>
      <c r="B87" s="63"/>
      <c r="C87" s="63"/>
      <c r="D87" s="63"/>
      <c r="E87" s="63"/>
      <c r="F87" s="63"/>
      <c r="G87" s="63"/>
      <c r="H87" s="63"/>
      <c r="I87" s="63"/>
      <c r="J87" s="63"/>
      <c r="K87" s="104"/>
      <c r="L87" s="63"/>
      <c r="M87" s="63"/>
      <c r="N87" s="105"/>
      <c r="Q87" s="95"/>
    </row>
    <row r="88" spans="1:17" ht="12.75">
      <c r="A88" s="103" t="str">
        <f>T23</f>
        <v>Gelieve een keuze te maken voor het gebruik in §3.1</v>
      </c>
      <c r="B88" s="63"/>
      <c r="C88" s="63"/>
      <c r="D88" s="63"/>
      <c r="E88" s="63"/>
      <c r="F88" s="63"/>
      <c r="G88" s="63"/>
      <c r="H88" s="63"/>
      <c r="I88" s="63"/>
      <c r="J88" s="63"/>
      <c r="K88" s="104"/>
      <c r="L88" s="63"/>
      <c r="M88" s="63"/>
      <c r="N88" s="105"/>
      <c r="Q88" s="95"/>
    </row>
    <row r="89" spans="1:17" ht="12.75">
      <c r="A89" s="103" t="str">
        <f>T32</f>
        <v>Gelieve een controle aan te vullen in §4</v>
      </c>
      <c r="B89" s="63"/>
      <c r="C89" s="63"/>
      <c r="D89" s="63"/>
      <c r="E89" s="63"/>
      <c r="F89" s="63"/>
      <c r="G89" s="63"/>
      <c r="H89" s="63"/>
      <c r="I89" s="63"/>
      <c r="J89" s="63"/>
      <c r="K89" s="104"/>
      <c r="L89" s="63"/>
      <c r="M89" s="63"/>
      <c r="N89" s="105"/>
      <c r="Q89" s="94"/>
    </row>
    <row r="90" spans="1:17" ht="12.75">
      <c r="A90" s="103" t="str">
        <f>T41</f>
        <v>Gelieve bijkomende gegevens van de bron aan te vullen in §5</v>
      </c>
      <c r="B90" s="63"/>
      <c r="C90" s="63"/>
      <c r="D90" s="63"/>
      <c r="E90" s="63"/>
      <c r="F90" s="63"/>
      <c r="G90" s="63"/>
      <c r="H90" s="63"/>
      <c r="I90" s="63"/>
      <c r="J90" s="63"/>
      <c r="K90" s="104"/>
      <c r="L90" s="63"/>
      <c r="M90" s="63"/>
      <c r="N90" s="105"/>
      <c r="Q90" s="94"/>
    </row>
    <row r="91" spans="1:17" ht="12.75">
      <c r="A91" s="103">
        <f>T66</f>
      </c>
      <c r="B91" s="63"/>
      <c r="C91" s="63"/>
      <c r="D91" s="63"/>
      <c r="E91" s="63"/>
      <c r="F91" s="63"/>
      <c r="G91" s="63"/>
      <c r="H91" s="63"/>
      <c r="I91" s="63"/>
      <c r="J91" s="63"/>
      <c r="K91" s="104"/>
      <c r="L91" s="63"/>
      <c r="M91" s="63"/>
      <c r="N91" s="105"/>
      <c r="Q91" s="94"/>
    </row>
    <row r="92" spans="1:17" ht="12.75">
      <c r="A92" s="103" t="str">
        <f>T68</f>
        <v>Gelieve de gegevens van de bestemmeling aan te vullen in §9</v>
      </c>
      <c r="B92" s="63"/>
      <c r="C92" s="63"/>
      <c r="D92" s="63"/>
      <c r="E92" s="63"/>
      <c r="F92" s="63"/>
      <c r="G92" s="63"/>
      <c r="H92" s="63"/>
      <c r="I92" s="63"/>
      <c r="J92" s="63"/>
      <c r="K92" s="104"/>
      <c r="L92" s="63"/>
      <c r="M92" s="63"/>
      <c r="N92" s="105"/>
      <c r="Q92" s="94"/>
    </row>
    <row r="93" spans="1:17" ht="12.75">
      <c r="A93" s="103" t="str">
        <f>T74</f>
        <v>Gelieve het vergunningsnummer van de Belgische exploitant aan te vullen in §6</v>
      </c>
      <c r="B93" s="63"/>
      <c r="C93" s="63"/>
      <c r="D93" s="63"/>
      <c r="E93" s="63"/>
      <c r="F93" s="63"/>
      <c r="G93" s="63"/>
      <c r="H93" s="63"/>
      <c r="I93" s="63"/>
      <c r="J93" s="63"/>
      <c r="K93" s="104"/>
      <c r="L93" s="63"/>
      <c r="M93" s="63"/>
      <c r="N93" s="106"/>
      <c r="Q93" s="95"/>
    </row>
    <row r="94" spans="1:17" ht="12.75">
      <c r="A94" s="103">
        <f>T24</f>
      </c>
      <c r="B94" s="63"/>
      <c r="C94" s="63"/>
      <c r="D94" s="63"/>
      <c r="E94" s="63"/>
      <c r="F94" s="63"/>
      <c r="G94" s="63"/>
      <c r="H94" s="63"/>
      <c r="I94" s="63"/>
      <c r="J94" s="63"/>
      <c r="K94" s="104"/>
      <c r="L94" s="63"/>
      <c r="M94" s="63"/>
      <c r="N94" s="106"/>
      <c r="Q94" s="94"/>
    </row>
    <row r="95" spans="1:17" ht="12.75">
      <c r="A95" s="103"/>
      <c r="B95" s="63"/>
      <c r="C95" s="63"/>
      <c r="D95" s="63"/>
      <c r="E95" s="63"/>
      <c r="F95" s="63"/>
      <c r="G95" s="63"/>
      <c r="H95" s="63"/>
      <c r="I95" s="63"/>
      <c r="J95" s="63"/>
      <c r="K95" s="104"/>
      <c r="L95" s="63"/>
      <c r="M95" s="63"/>
      <c r="N95" s="106"/>
      <c r="Q95" s="95"/>
    </row>
    <row r="96" spans="1:17" ht="13.5" thickBo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9"/>
      <c r="L96" s="108"/>
      <c r="M96" s="108"/>
      <c r="N96" s="110"/>
      <c r="Q96" s="94"/>
    </row>
    <row r="97" spans="1:17" ht="12.75">
      <c r="A97" s="111"/>
      <c r="B97" s="63"/>
      <c r="C97" s="63"/>
      <c r="D97" s="63"/>
      <c r="E97" s="63"/>
      <c r="F97" s="63"/>
      <c r="G97" s="63"/>
      <c r="H97" s="63"/>
      <c r="I97" s="63"/>
      <c r="J97" s="63"/>
      <c r="K97" s="104"/>
      <c r="L97" s="63"/>
      <c r="M97" s="63"/>
      <c r="N97" s="40"/>
      <c r="Q97" s="95"/>
    </row>
    <row r="98" spans="1:17" ht="12.75">
      <c r="A98" s="111"/>
      <c r="B98" s="63"/>
      <c r="C98" s="63"/>
      <c r="D98" s="63"/>
      <c r="E98" s="63"/>
      <c r="F98" s="63"/>
      <c r="G98" s="63"/>
      <c r="H98" s="63"/>
      <c r="I98" s="63"/>
      <c r="J98" s="63"/>
      <c r="K98" s="104"/>
      <c r="L98" s="63"/>
      <c r="M98" s="63"/>
      <c r="N98" s="40"/>
      <c r="Q98" s="95"/>
    </row>
    <row r="99" spans="1:17" ht="15" customHeight="1">
      <c r="A99" s="111"/>
      <c r="B99" s="40"/>
      <c r="C99" s="40"/>
      <c r="D99" s="40"/>
      <c r="E99" s="40"/>
      <c r="F99" s="40"/>
      <c r="G99" s="40"/>
      <c r="H99" s="40"/>
      <c r="I99" s="40"/>
      <c r="J99" s="40"/>
      <c r="K99" s="51"/>
      <c r="L99" s="40"/>
      <c r="M99" s="40"/>
      <c r="N99" s="112"/>
      <c r="Q99" s="94"/>
    </row>
    <row r="100" spans="1:17" ht="12.75">
      <c r="A100" s="111"/>
      <c r="B100" s="40"/>
      <c r="C100" s="40"/>
      <c r="D100" s="40"/>
      <c r="E100" s="40"/>
      <c r="F100" s="40"/>
      <c r="G100" s="40"/>
      <c r="H100" s="40"/>
      <c r="I100" s="40"/>
      <c r="J100" s="40"/>
      <c r="K100" s="51"/>
      <c r="L100" s="40"/>
      <c r="M100" s="40"/>
      <c r="N100" s="40"/>
      <c r="Q100" s="94"/>
    </row>
    <row r="101" spans="1:17" ht="12.75">
      <c r="A101" s="111"/>
      <c r="B101" s="40"/>
      <c r="C101" s="40"/>
      <c r="D101" s="40"/>
      <c r="E101" s="40"/>
      <c r="F101" s="40"/>
      <c r="G101" s="40"/>
      <c r="H101" s="40"/>
      <c r="I101" s="40"/>
      <c r="J101" s="40"/>
      <c r="K101" s="51"/>
      <c r="L101" s="40"/>
      <c r="M101" s="40"/>
      <c r="N101" s="40"/>
      <c r="Q101" s="94"/>
    </row>
    <row r="102" spans="1:17" ht="12.75">
      <c r="A102" s="111"/>
      <c r="B102" s="40"/>
      <c r="C102" s="40"/>
      <c r="D102" s="40"/>
      <c r="E102" s="40"/>
      <c r="F102" s="40"/>
      <c r="G102" s="40"/>
      <c r="H102" s="40"/>
      <c r="I102" s="40"/>
      <c r="J102" s="40"/>
      <c r="K102" s="51"/>
      <c r="L102" s="40"/>
      <c r="M102" s="40"/>
      <c r="N102" s="40"/>
      <c r="Q102" s="94"/>
    </row>
    <row r="103" spans="1:17" ht="12.75">
      <c r="A103" s="111"/>
      <c r="B103" s="40"/>
      <c r="C103" s="40"/>
      <c r="D103" s="40"/>
      <c r="E103" s="40"/>
      <c r="F103" s="40"/>
      <c r="G103" s="40"/>
      <c r="H103" s="40"/>
      <c r="I103" s="40"/>
      <c r="J103" s="40"/>
      <c r="K103" s="51"/>
      <c r="L103" s="40"/>
      <c r="M103" s="40"/>
      <c r="N103" s="40"/>
      <c r="Q103" s="94"/>
    </row>
    <row r="104" spans="1:21" ht="12.75">
      <c r="A104" s="111"/>
      <c r="B104" s="40"/>
      <c r="C104" s="40"/>
      <c r="D104" s="40"/>
      <c r="E104" s="40"/>
      <c r="F104" s="40"/>
      <c r="G104" s="40"/>
      <c r="H104" s="40"/>
      <c r="I104" s="40"/>
      <c r="J104" s="40"/>
      <c r="K104" s="51"/>
      <c r="L104" s="40"/>
      <c r="M104" s="40"/>
      <c r="N104" s="40"/>
      <c r="Q104" s="94"/>
      <c r="U104" s="113"/>
    </row>
    <row r="105" spans="1:17" ht="12.75">
      <c r="A105" s="114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Q105" s="94"/>
    </row>
    <row r="106" ht="12.75">
      <c r="Q106" s="95"/>
    </row>
    <row r="107" ht="12.75">
      <c r="Q107" s="94"/>
    </row>
    <row r="108" ht="12.75">
      <c r="Q108" s="95"/>
    </row>
    <row r="109" ht="12.75">
      <c r="Q109" s="95"/>
    </row>
    <row r="110" ht="12.75">
      <c r="Q110" s="94"/>
    </row>
    <row r="111" ht="12.75">
      <c r="Q111" s="95"/>
    </row>
    <row r="112" ht="12.75">
      <c r="Q112" s="95"/>
    </row>
    <row r="113" ht="12.75">
      <c r="Q113" s="94"/>
    </row>
    <row r="114" ht="12.75">
      <c r="Q114" s="94"/>
    </row>
    <row r="115" ht="12.75">
      <c r="Q115" s="95"/>
    </row>
    <row r="116" ht="12.75">
      <c r="Q116" s="94"/>
    </row>
    <row r="117" ht="12.75">
      <c r="Q117" s="94"/>
    </row>
    <row r="118" ht="12.75">
      <c r="Q118" s="94"/>
    </row>
    <row r="119" ht="12.75">
      <c r="Q119" s="95"/>
    </row>
    <row r="120" ht="12.75">
      <c r="Q120" s="94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4"/>
    </row>
    <row r="126" ht="12.75">
      <c r="Q126" s="40"/>
    </row>
    <row r="127" ht="12.75">
      <c r="Q127" s="40"/>
    </row>
    <row r="128" ht="12.75">
      <c r="Q128" s="94"/>
    </row>
    <row r="129" ht="12.75">
      <c r="Q129" s="40"/>
    </row>
    <row r="130" ht="12.75">
      <c r="Q130" s="40"/>
    </row>
    <row r="131" ht="12.75">
      <c r="Q131" s="40"/>
    </row>
    <row r="132" ht="12.75">
      <c r="Q132" s="94"/>
    </row>
    <row r="133" ht="12.75">
      <c r="Q133" s="94"/>
    </row>
    <row r="134" ht="12.75">
      <c r="Q134" s="94"/>
    </row>
    <row r="135" ht="12.75">
      <c r="Q135" s="94"/>
    </row>
    <row r="136" ht="12.75">
      <c r="Q136" s="94"/>
    </row>
    <row r="137" ht="12.75">
      <c r="Q137" s="94"/>
    </row>
    <row r="138" ht="12.75">
      <c r="Q138" s="94"/>
    </row>
    <row r="139" ht="12.75">
      <c r="Q139" s="40"/>
    </row>
    <row r="140" ht="12.75">
      <c r="Q140" s="40"/>
    </row>
    <row r="141" ht="12.75">
      <c r="Q141" s="40"/>
    </row>
    <row r="142" ht="12.75">
      <c r="Q142" s="40"/>
    </row>
    <row r="143" ht="12.75">
      <c r="Q143" s="94"/>
    </row>
    <row r="144" ht="12.75">
      <c r="Q144" s="40"/>
    </row>
    <row r="145" ht="12.75">
      <c r="Q145" s="94"/>
    </row>
    <row r="146" ht="12.75">
      <c r="Q146" s="40"/>
    </row>
    <row r="147" ht="12.75">
      <c r="Q147" s="40"/>
    </row>
    <row r="148" ht="12.75">
      <c r="Q148" s="40"/>
    </row>
    <row r="149" ht="12.75">
      <c r="Q149" s="94"/>
    </row>
    <row r="150" ht="12.75">
      <c r="Q150" s="94"/>
    </row>
    <row r="151" ht="12.75">
      <c r="Q151" s="40"/>
    </row>
    <row r="152" ht="12.75">
      <c r="Q152" s="40"/>
    </row>
    <row r="153" ht="12.75">
      <c r="Q153" s="94"/>
    </row>
    <row r="154" spans="16:17" ht="12.75">
      <c r="P154" s="96"/>
      <c r="Q154" s="94"/>
    </row>
    <row r="155" ht="12.75">
      <c r="Q155" s="40"/>
    </row>
    <row r="156" ht="12.75">
      <c r="Q156" s="40"/>
    </row>
    <row r="157" ht="12.75">
      <c r="Q157" s="94"/>
    </row>
    <row r="158" ht="12.75">
      <c r="Q158" s="94"/>
    </row>
    <row r="159" ht="12.75">
      <c r="Q159" s="40"/>
    </row>
    <row r="160" ht="12.75">
      <c r="Q160" s="40"/>
    </row>
    <row r="161" ht="12.75">
      <c r="Q161" s="40"/>
    </row>
    <row r="162" ht="12.75">
      <c r="Q162" s="95"/>
    </row>
    <row r="163" ht="12.75">
      <c r="Q163" s="94"/>
    </row>
    <row r="164" ht="12.75">
      <c r="Q164" s="40"/>
    </row>
    <row r="165" ht="12.75">
      <c r="Q165" s="94"/>
    </row>
    <row r="166" ht="12.75">
      <c r="Q166" s="94"/>
    </row>
    <row r="167" ht="12.75">
      <c r="Q167" s="94"/>
    </row>
    <row r="168" ht="12.75">
      <c r="Q168" s="40"/>
    </row>
    <row r="169" ht="12.75">
      <c r="Q169" s="40"/>
    </row>
    <row r="170" ht="12.75">
      <c r="Q170" s="40"/>
    </row>
    <row r="171" ht="12.75">
      <c r="Q171" s="94"/>
    </row>
    <row r="172" ht="12.75">
      <c r="Q172" s="94"/>
    </row>
    <row r="173" ht="12.75">
      <c r="Q173" s="40"/>
    </row>
    <row r="174" ht="12.75">
      <c r="Q174" s="94"/>
    </row>
    <row r="175" ht="12.75">
      <c r="Q175" s="40"/>
    </row>
    <row r="176" ht="12.75">
      <c r="Q176" s="95"/>
    </row>
    <row r="177" ht="12.75">
      <c r="Q177" s="94"/>
    </row>
    <row r="178" ht="12.75">
      <c r="Q178" s="94"/>
    </row>
    <row r="179" ht="12.75">
      <c r="Q179" s="40"/>
    </row>
    <row r="180" ht="12.75">
      <c r="Q180" s="94"/>
    </row>
    <row r="181" ht="12.75">
      <c r="Q181" s="94"/>
    </row>
    <row r="182" ht="12.75">
      <c r="Q182" s="40"/>
    </row>
    <row r="183" ht="12.75">
      <c r="Q183" s="94"/>
    </row>
    <row r="184" ht="12.75">
      <c r="Q184" s="40"/>
    </row>
    <row r="185" ht="12.75">
      <c r="Q185" s="94"/>
    </row>
    <row r="186" ht="12.75">
      <c r="Q186" s="94"/>
    </row>
    <row r="187" ht="12.75">
      <c r="Q187" s="40"/>
    </row>
    <row r="188" ht="12.75">
      <c r="Q188" s="94"/>
    </row>
    <row r="189" ht="12.75">
      <c r="Q189" s="94"/>
    </row>
    <row r="190" ht="12.75">
      <c r="Q190" s="94"/>
    </row>
    <row r="191" ht="12.75">
      <c r="Q191" s="94"/>
    </row>
    <row r="192" ht="12.75">
      <c r="Q192" s="94"/>
    </row>
    <row r="193" ht="12.75">
      <c r="Q193" s="94"/>
    </row>
    <row r="194" ht="12.75">
      <c r="Q194" s="94"/>
    </row>
    <row r="195" ht="12.75">
      <c r="Q195" s="94"/>
    </row>
    <row r="196" ht="12.75">
      <c r="Q196" s="40"/>
    </row>
    <row r="197" ht="12.75">
      <c r="Q197" s="94"/>
    </row>
    <row r="198" ht="12.75">
      <c r="Q198" s="40"/>
    </row>
    <row r="199" ht="12.75">
      <c r="Q199" s="94"/>
    </row>
    <row r="200" ht="12.75">
      <c r="Q200" s="94"/>
    </row>
    <row r="201" ht="12.75">
      <c r="Q201" s="94"/>
    </row>
    <row r="202" ht="12.75">
      <c r="Q202" s="94"/>
    </row>
    <row r="203" ht="12.75">
      <c r="Q203" s="94"/>
    </row>
    <row r="204" ht="12.75">
      <c r="Q204" s="94"/>
    </row>
    <row r="205" ht="12.75">
      <c r="Q205" s="94"/>
    </row>
    <row r="206" ht="12.75">
      <c r="Q206" s="40"/>
    </row>
    <row r="207" ht="12.75">
      <c r="Q207" s="94"/>
    </row>
    <row r="208" ht="12.75">
      <c r="Q208" s="40"/>
    </row>
    <row r="209" ht="12.75">
      <c r="Q209" s="94"/>
    </row>
    <row r="210" ht="12.75">
      <c r="Q210" s="40"/>
    </row>
    <row r="211" ht="12.75">
      <c r="Q211" s="94"/>
    </row>
    <row r="212" ht="12.75">
      <c r="Q212" s="94"/>
    </row>
    <row r="213" ht="12.75">
      <c r="Q213" s="40"/>
    </row>
    <row r="214" ht="12.75">
      <c r="Q214" s="40"/>
    </row>
    <row r="215" ht="12.75">
      <c r="Q215" s="40"/>
    </row>
    <row r="216" ht="12.75">
      <c r="Q216" s="40"/>
    </row>
    <row r="217" ht="12.75">
      <c r="Q217" s="94"/>
    </row>
    <row r="218" spans="16:17" ht="12.75">
      <c r="P218" s="96"/>
      <c r="Q218" s="94"/>
    </row>
    <row r="219" spans="16:17" ht="12.75">
      <c r="P219" s="96"/>
      <c r="Q219" s="95"/>
    </row>
    <row r="220" spans="16:17" ht="12.75">
      <c r="P220" s="96"/>
      <c r="Q220" s="88"/>
    </row>
    <row r="221" spans="16:17" ht="12.75">
      <c r="P221" s="96"/>
      <c r="Q221" s="94"/>
    </row>
    <row r="222" spans="16:17" ht="12.75">
      <c r="P222" s="96"/>
      <c r="Q222" s="88"/>
    </row>
    <row r="223" spans="16:17" ht="12.75">
      <c r="P223" s="96"/>
      <c r="Q223" s="88"/>
    </row>
    <row r="224" spans="16:17" ht="12.75">
      <c r="P224" s="96"/>
      <c r="Q224" s="88"/>
    </row>
    <row r="225" spans="16:17" ht="12.75">
      <c r="P225" s="96"/>
      <c r="Q225" s="88"/>
    </row>
    <row r="226" ht="12.75">
      <c r="Q226" s="94"/>
    </row>
    <row r="227" ht="12.75">
      <c r="Q227" s="94"/>
    </row>
    <row r="228" ht="12.75">
      <c r="Q228" s="40"/>
    </row>
    <row r="229" ht="12.75">
      <c r="Q229" s="94"/>
    </row>
    <row r="230" ht="12.75">
      <c r="Q230" s="94"/>
    </row>
    <row r="231" ht="12.75">
      <c r="Q231" s="94"/>
    </row>
    <row r="232" ht="12.75">
      <c r="Q232" s="40"/>
    </row>
    <row r="233" ht="12.75">
      <c r="Q233" s="94"/>
    </row>
    <row r="234" ht="12.75">
      <c r="Q234" s="94"/>
    </row>
    <row r="235" ht="12.75">
      <c r="Q235" s="94"/>
    </row>
    <row r="236" ht="12.75">
      <c r="Q236" s="94"/>
    </row>
    <row r="237" ht="12.75">
      <c r="Q237" s="40"/>
    </row>
    <row r="238" ht="12.75">
      <c r="Q238" s="94"/>
    </row>
    <row r="239" ht="12.75">
      <c r="Q239" s="94"/>
    </row>
    <row r="240" ht="12.75">
      <c r="Q240" s="94"/>
    </row>
    <row r="241" ht="12.75">
      <c r="Q241" s="94"/>
    </row>
    <row r="242" ht="12.75">
      <c r="Q242" s="94"/>
    </row>
    <row r="243" ht="12.75">
      <c r="Q243" s="94"/>
    </row>
    <row r="244" ht="12.75">
      <c r="Q244" s="94"/>
    </row>
    <row r="245" ht="12.75">
      <c r="Q245" s="94"/>
    </row>
    <row r="246" ht="12.75">
      <c r="Q246" s="40"/>
    </row>
    <row r="247" ht="12.75">
      <c r="Q247" s="94"/>
    </row>
    <row r="248" ht="12.75">
      <c r="Q248" s="94"/>
    </row>
    <row r="249" ht="12.75">
      <c r="Q249" s="40"/>
    </row>
    <row r="250" ht="12.75">
      <c r="Q250" s="94"/>
    </row>
    <row r="251" ht="12.75">
      <c r="Q251" s="94"/>
    </row>
    <row r="252" ht="12.75">
      <c r="Q252" s="94"/>
    </row>
    <row r="253" ht="12.75">
      <c r="Q253" s="94"/>
    </row>
    <row r="254" ht="12.75">
      <c r="Q254" s="94"/>
    </row>
    <row r="255" ht="12.75">
      <c r="Q255" s="40"/>
    </row>
    <row r="256" ht="12.75">
      <c r="Q256" s="94"/>
    </row>
    <row r="257" ht="12.75">
      <c r="Q257" s="94"/>
    </row>
    <row r="258" ht="12.75">
      <c r="Q258" s="94"/>
    </row>
    <row r="259" ht="12.75">
      <c r="Q259" s="40"/>
    </row>
    <row r="260" ht="12.75">
      <c r="Q260" s="94"/>
    </row>
    <row r="261" ht="12.75">
      <c r="Q261" s="40"/>
    </row>
    <row r="262" ht="12.75">
      <c r="Q262" s="94"/>
    </row>
    <row r="263" ht="12.75">
      <c r="Q263" s="94"/>
    </row>
    <row r="264" ht="12.75">
      <c r="Q264" s="94"/>
    </row>
    <row r="265" ht="12.75">
      <c r="Q265" s="40"/>
    </row>
    <row r="266" ht="12.75">
      <c r="Q266" s="94"/>
    </row>
    <row r="267" ht="12.75">
      <c r="Q267" s="94"/>
    </row>
    <row r="268" ht="12.75">
      <c r="Q268" s="94"/>
    </row>
    <row r="269" ht="12.75">
      <c r="Q269" s="94"/>
    </row>
    <row r="270" ht="12.75">
      <c r="Q270" s="94"/>
    </row>
    <row r="271" ht="12.75">
      <c r="Q271" s="94"/>
    </row>
    <row r="272" ht="12.75">
      <c r="Q272" s="94"/>
    </row>
    <row r="273" ht="12.75">
      <c r="Q273" s="94"/>
    </row>
    <row r="274" ht="12.75">
      <c r="Q274" s="94"/>
    </row>
    <row r="275" ht="12.75">
      <c r="Q275" s="40"/>
    </row>
    <row r="276" ht="12.75">
      <c r="Q276" s="40"/>
    </row>
    <row r="277" ht="12.75">
      <c r="Q277" s="94"/>
    </row>
    <row r="278" ht="12.75">
      <c r="Q278" s="94"/>
    </row>
    <row r="279" ht="12.75">
      <c r="Q279" s="40"/>
    </row>
    <row r="280" ht="12.75">
      <c r="Q280" s="94"/>
    </row>
    <row r="281" ht="12.75">
      <c r="Q281" s="94"/>
    </row>
    <row r="282" ht="12.75">
      <c r="Q282" s="94"/>
    </row>
    <row r="283" ht="12.75">
      <c r="Q283" s="40"/>
    </row>
    <row r="284" ht="12.75">
      <c r="Q284" s="94"/>
    </row>
    <row r="285" ht="12.75">
      <c r="Q285" s="94"/>
    </row>
    <row r="286" ht="12.75">
      <c r="Q286" s="40"/>
    </row>
    <row r="287" ht="12.75">
      <c r="Q287" s="40"/>
    </row>
    <row r="288" ht="12.75">
      <c r="Q288" s="94"/>
    </row>
    <row r="289" ht="12.75">
      <c r="Q289" s="94"/>
    </row>
    <row r="290" ht="12.75">
      <c r="Q290" s="94"/>
    </row>
    <row r="291" ht="12.75">
      <c r="Q291" s="40"/>
    </row>
    <row r="292" ht="12.75">
      <c r="Q292" s="94"/>
    </row>
    <row r="293" ht="12.75">
      <c r="Q293" s="94"/>
    </row>
    <row r="294" ht="12.75">
      <c r="Q294" s="94"/>
    </row>
    <row r="295" ht="12.75">
      <c r="Q295" s="94"/>
    </row>
    <row r="296" ht="12.75">
      <c r="Q296" s="94"/>
    </row>
    <row r="297" ht="12.75">
      <c r="Q297" s="94"/>
    </row>
    <row r="298" ht="12.75">
      <c r="Q298" s="94"/>
    </row>
    <row r="299" ht="12.75">
      <c r="Q299" s="94"/>
    </row>
    <row r="300" ht="12.75">
      <c r="Q300" s="94"/>
    </row>
    <row r="301" ht="12.75">
      <c r="Q301" s="94"/>
    </row>
    <row r="302" ht="12.75">
      <c r="Q302" s="94"/>
    </row>
    <row r="303" ht="12.75">
      <c r="Q303" s="40"/>
    </row>
    <row r="304" ht="12.75">
      <c r="Q304" s="40"/>
    </row>
    <row r="305" ht="12.75">
      <c r="Q305" s="40"/>
    </row>
    <row r="306" ht="12.75">
      <c r="Q306" s="40"/>
    </row>
    <row r="307" ht="12.75">
      <c r="Q307" s="94"/>
    </row>
    <row r="308" ht="12.75">
      <c r="Q308" s="40"/>
    </row>
    <row r="309" ht="12.75">
      <c r="Q309" s="40"/>
    </row>
    <row r="310" ht="12.75">
      <c r="Q310" s="94"/>
    </row>
    <row r="311" ht="12.75">
      <c r="Q311" s="94"/>
    </row>
    <row r="312" ht="12.75">
      <c r="Q312" s="94"/>
    </row>
    <row r="313" ht="12.75">
      <c r="Q313" s="94"/>
    </row>
    <row r="314" ht="12.75">
      <c r="Q314" s="94"/>
    </row>
    <row r="315" ht="12.75">
      <c r="Q315" s="40"/>
    </row>
    <row r="316" ht="12.75">
      <c r="Q316" s="94"/>
    </row>
    <row r="317" ht="12.75">
      <c r="Q317" s="40"/>
    </row>
    <row r="318" ht="12.75">
      <c r="Q318" s="40"/>
    </row>
    <row r="319" ht="12.75">
      <c r="Q319" s="94"/>
    </row>
    <row r="320" ht="12.75">
      <c r="Q320" s="94"/>
    </row>
    <row r="321" ht="12.75">
      <c r="Q321" s="94"/>
    </row>
    <row r="322" ht="12.75">
      <c r="Q322" s="94"/>
    </row>
    <row r="323" ht="12.75">
      <c r="Q323" s="94"/>
    </row>
    <row r="324" ht="12.75">
      <c r="Q324" s="40"/>
    </row>
    <row r="325" ht="12.75">
      <c r="Q325" s="94"/>
    </row>
    <row r="326" ht="12.75">
      <c r="Q326" s="94"/>
    </row>
    <row r="327" ht="12.75">
      <c r="Q327" s="94"/>
    </row>
    <row r="328" ht="12.75">
      <c r="Q328" s="94"/>
    </row>
    <row r="329" ht="12.75">
      <c r="Q329" s="40"/>
    </row>
    <row r="330" ht="12.75">
      <c r="Q330" s="40"/>
    </row>
    <row r="331" ht="12.75">
      <c r="Q331" s="40"/>
    </row>
    <row r="332" ht="12.75">
      <c r="Q332" s="94"/>
    </row>
    <row r="333" ht="12.75">
      <c r="Q333" s="94"/>
    </row>
    <row r="334" ht="12.75">
      <c r="Q334" s="95"/>
    </row>
    <row r="335" ht="12.75">
      <c r="Q335" s="40"/>
    </row>
    <row r="336" ht="12.75">
      <c r="Q336" s="40"/>
    </row>
    <row r="337" ht="12.75">
      <c r="Q337" s="95"/>
    </row>
    <row r="338" ht="12.75">
      <c r="Q338" s="40"/>
    </row>
    <row r="339" ht="12.75">
      <c r="Q339" s="40"/>
    </row>
    <row r="340" ht="12.75">
      <c r="Q340" s="40"/>
    </row>
    <row r="341" ht="12.75">
      <c r="Q341" s="40"/>
    </row>
    <row r="342" ht="12.75">
      <c r="Q342" s="94"/>
    </row>
    <row r="343" ht="12.75">
      <c r="Q343" s="94"/>
    </row>
    <row r="344" ht="12.75">
      <c r="Q344" s="40"/>
    </row>
    <row r="345" ht="12.75">
      <c r="Q345" s="40"/>
    </row>
    <row r="346" ht="12.75">
      <c r="Q346" s="40"/>
    </row>
    <row r="347" ht="12.75">
      <c r="Q347" s="94"/>
    </row>
    <row r="348" ht="12.75">
      <c r="Q348" s="94"/>
    </row>
    <row r="349" ht="12.75">
      <c r="Q349" s="94"/>
    </row>
    <row r="350" ht="12.75">
      <c r="Q350" s="94"/>
    </row>
    <row r="351" ht="12.75">
      <c r="Q351" s="94"/>
    </row>
    <row r="352" ht="12.75">
      <c r="Q352" s="94"/>
    </row>
    <row r="353" ht="12.75">
      <c r="Q353" s="94"/>
    </row>
    <row r="354" ht="12.75">
      <c r="Q354" s="40"/>
    </row>
    <row r="355" ht="12.75">
      <c r="Q355" s="94"/>
    </row>
    <row r="356" ht="12.75">
      <c r="Q356" s="94"/>
    </row>
    <row r="357" spans="16:17" ht="12.75">
      <c r="P357" s="113"/>
      <c r="Q357" s="115"/>
    </row>
    <row r="358" ht="12.75">
      <c r="Q358" s="94"/>
    </row>
    <row r="359" ht="12.75">
      <c r="Q359" s="94"/>
    </row>
    <row r="360" ht="12.75">
      <c r="Q360" s="94"/>
    </row>
    <row r="361" ht="12.75">
      <c r="Q361" s="94"/>
    </row>
    <row r="362" ht="12.75">
      <c r="Q362" s="94"/>
    </row>
    <row r="363" ht="12.75">
      <c r="Q363" s="94"/>
    </row>
    <row r="364" ht="12.75">
      <c r="Q364" s="94"/>
    </row>
    <row r="365" ht="12.75">
      <c r="Q365" s="94"/>
    </row>
    <row r="366" ht="12.75">
      <c r="Q366" s="94"/>
    </row>
    <row r="367" ht="12.75">
      <c r="Q367" s="94"/>
    </row>
    <row r="368" ht="12.75">
      <c r="Q368" s="40"/>
    </row>
    <row r="369" ht="12.75">
      <c r="Q369" s="94"/>
    </row>
    <row r="370" ht="12.75">
      <c r="Q370" s="94"/>
    </row>
    <row r="371" ht="12.75">
      <c r="Q371" s="94"/>
    </row>
    <row r="372" ht="12.75">
      <c r="Q372" s="94"/>
    </row>
    <row r="373" ht="12.75">
      <c r="Q373" s="94"/>
    </row>
    <row r="374" ht="12.75">
      <c r="Q374" s="94"/>
    </row>
    <row r="375" ht="12.75">
      <c r="Q375" s="94"/>
    </row>
    <row r="376" ht="12.75">
      <c r="Q376" s="115"/>
    </row>
    <row r="377" ht="12.75">
      <c r="Q377" s="115"/>
    </row>
    <row r="378" ht="12.75">
      <c r="Q378" s="115"/>
    </row>
    <row r="379" ht="12.75">
      <c r="Q379" s="115"/>
    </row>
    <row r="380" ht="12.75">
      <c r="Q380" s="115"/>
    </row>
  </sheetData>
  <sheetProtection password="C96F" sheet="1" selectLockedCells="1"/>
  <conditionalFormatting sqref="K71">
    <cfRule type="expression" priority="1" dxfId="0" stopIfTrue="1">
      <formula>"if($K$76=""Overdracht van bron naar buitenland"")"</formula>
    </cfRule>
  </conditionalFormatting>
  <dataValidations count="3">
    <dataValidation type="list" allowBlank="1" showInputMessage="1" showErrorMessage="1" sqref="K68">
      <formula1>status2</formula1>
    </dataValidation>
    <dataValidation type="list" allowBlank="1" showInputMessage="1" showErrorMessage="1" sqref="K41">
      <formula1>nucliden1</formula1>
    </dataValidation>
    <dataValidation type="list" allowBlank="1" showInputMessage="1" showErrorMessage="1" sqref="K15">
      <formula1>houder2</formula1>
    </dataValidation>
  </dataValidations>
  <printOptions/>
  <pageMargins left="0.5511811023622047" right="0.5511811023622047" top="0.5905511811023623" bottom="0.984251968503937" header="0.11811023622047245" footer="0.5118110236220472"/>
  <pageSetup horizontalDpi="600" verticalDpi="600" orientation="portrait" paperSize="9" r:id="rId3"/>
  <headerFooter alignWithMargins="0">
    <oddHeader>&amp;Rv0.5</oddHeader>
    <oddFooter>&amp;C&amp;P/&amp;N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A380"/>
  <sheetViews>
    <sheetView showGridLines="0" zoomScalePageLayoutView="0" workbookViewId="0" topLeftCell="A34">
      <selection activeCell="K68" sqref="K68"/>
    </sheetView>
  </sheetViews>
  <sheetFormatPr defaultColWidth="9.140625" defaultRowHeight="12.75"/>
  <cols>
    <col min="1" max="1" width="3.140625" style="41" customWidth="1"/>
    <col min="2" max="2" width="1.7109375" style="26" customWidth="1"/>
    <col min="3" max="9" width="2.7109375" style="26" customWidth="1"/>
    <col min="10" max="10" width="14.421875" style="26" customWidth="1"/>
    <col min="11" max="11" width="47.00390625" style="42" customWidth="1"/>
    <col min="12" max="12" width="2.57421875" style="26" customWidth="1"/>
    <col min="13" max="13" width="4.140625" style="26" customWidth="1"/>
    <col min="14" max="14" width="0.9921875" style="26" customWidth="1"/>
    <col min="15" max="15" width="3.7109375" style="26" customWidth="1"/>
    <col min="16" max="16" width="12.00390625" style="26" hidden="1" customWidth="1"/>
    <col min="17" max="18" width="9.140625" style="26" hidden="1" customWidth="1"/>
    <col min="19" max="19" width="3.421875" style="26" hidden="1" customWidth="1"/>
    <col min="20" max="20" width="9.140625" style="27" hidden="1" customWidth="1"/>
    <col min="21" max="21" width="10.28125" style="26" hidden="1" customWidth="1"/>
    <col min="22" max="22" width="8.140625" style="26" hidden="1" customWidth="1"/>
    <col min="23" max="27" width="9.140625" style="26" hidden="1" customWidth="1"/>
    <col min="28" max="31" width="9.140625" style="26" customWidth="1"/>
    <col min="32" max="16384" width="9.140625" style="26" customWidth="1"/>
  </cols>
  <sheetData>
    <row r="1" spans="1:14" ht="9.75" customHeight="1" thickBot="1">
      <c r="A1" s="22"/>
      <c r="B1" s="23"/>
      <c r="C1" s="23"/>
      <c r="D1" s="23"/>
      <c r="E1" s="23"/>
      <c r="F1" s="24"/>
      <c r="G1" s="23"/>
      <c r="H1" s="23"/>
      <c r="I1" s="23"/>
      <c r="J1" s="23"/>
      <c r="K1" s="25" t="s">
        <v>251</v>
      </c>
      <c r="L1" s="23"/>
      <c r="M1" s="23"/>
      <c r="N1" s="23"/>
    </row>
    <row r="2" spans="1:14" ht="9.75" customHeight="1" thickBot="1">
      <c r="A2" s="28"/>
      <c r="B2" s="23"/>
      <c r="C2" s="23"/>
      <c r="D2" s="23"/>
      <c r="E2" s="23"/>
      <c r="F2" s="23"/>
      <c r="G2" s="23"/>
      <c r="H2" s="23"/>
      <c r="I2" s="23"/>
      <c r="J2" s="29"/>
      <c r="K2" s="25" t="s">
        <v>252</v>
      </c>
      <c r="L2" s="23"/>
      <c r="M2" s="23"/>
      <c r="N2" s="23"/>
    </row>
    <row r="3" spans="1:14" ht="9.75" customHeight="1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5" t="s">
        <v>234</v>
      </c>
      <c r="L3" s="23"/>
      <c r="M3" s="23"/>
      <c r="N3" s="23"/>
    </row>
    <row r="4" spans="1:14" ht="19.5" customHeight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2" t="s">
        <v>14</v>
      </c>
      <c r="L4" s="31"/>
      <c r="M4" s="31"/>
      <c r="N4" s="31"/>
    </row>
    <row r="5" spans="1:27" ht="18.75" thickBot="1">
      <c r="A5" s="33" t="s">
        <v>253</v>
      </c>
      <c r="B5" s="34"/>
      <c r="C5" s="34"/>
      <c r="D5" s="34"/>
      <c r="E5" s="34"/>
      <c r="F5" s="35"/>
      <c r="G5" s="34"/>
      <c r="H5" s="34"/>
      <c r="I5" s="36"/>
      <c r="J5" s="37"/>
      <c r="K5" s="38" t="str">
        <f>IF(K8="","-",K8)</f>
        <v>-</v>
      </c>
      <c r="L5" s="34"/>
      <c r="M5" s="34"/>
      <c r="N5" s="39"/>
      <c r="Z5" s="40"/>
      <c r="AA5" s="40"/>
    </row>
    <row r="6" spans="25:27" ht="12" customHeight="1">
      <c r="Y6" s="40"/>
      <c r="Z6" s="40"/>
      <c r="AA6" s="40"/>
    </row>
    <row r="7" spans="1:27" ht="13.5" thickBot="1">
      <c r="A7" s="43" t="s">
        <v>22</v>
      </c>
      <c r="B7" s="44"/>
      <c r="C7" s="45" t="s">
        <v>254</v>
      </c>
      <c r="D7" s="44"/>
      <c r="E7" s="44"/>
      <c r="F7" s="44"/>
      <c r="G7" s="44"/>
      <c r="H7" s="44"/>
      <c r="I7" s="44"/>
      <c r="J7" s="44"/>
      <c r="K7" s="46"/>
      <c r="L7" s="44"/>
      <c r="M7" s="44"/>
      <c r="N7" s="47"/>
      <c r="Y7" s="40"/>
      <c r="Z7" s="40"/>
      <c r="AA7" s="40"/>
    </row>
    <row r="8" spans="1:27" ht="12" customHeight="1" thickBot="1">
      <c r="A8" s="48" t="s">
        <v>1</v>
      </c>
      <c r="B8" s="44"/>
      <c r="C8" s="44" t="s">
        <v>255</v>
      </c>
      <c r="D8" s="44"/>
      <c r="E8" s="44"/>
      <c r="F8" s="44"/>
      <c r="G8" s="44"/>
      <c r="H8" s="44"/>
      <c r="I8" s="44"/>
      <c r="J8" s="44"/>
      <c r="K8" s="6"/>
      <c r="L8" s="44"/>
      <c r="M8" s="44"/>
      <c r="N8" s="47"/>
      <c r="T8" s="49" t="str">
        <f>IF(K8="","Veuillez compléter le numéro d'identification unique au §1.1","")</f>
        <v>Veuillez compléter le numéro d'identification unique au §1.1</v>
      </c>
      <c r="U8" s="34"/>
      <c r="V8" s="34"/>
      <c r="W8" s="34"/>
      <c r="X8" s="39"/>
      <c r="Y8" s="40"/>
      <c r="Z8" s="40"/>
      <c r="AA8" s="40"/>
    </row>
    <row r="9" spans="1:26" ht="3.75" customHeight="1">
      <c r="A9" s="50"/>
      <c r="B9" s="40"/>
      <c r="C9" s="40"/>
      <c r="D9" s="40"/>
      <c r="E9" s="40"/>
      <c r="F9" s="40"/>
      <c r="G9" s="40"/>
      <c r="H9" s="40"/>
      <c r="I9" s="40"/>
      <c r="J9" s="40"/>
      <c r="K9" s="51"/>
      <c r="L9" s="40"/>
      <c r="M9" s="40"/>
      <c r="N9" s="52"/>
      <c r="Y9" s="40"/>
      <c r="Z9" s="40"/>
    </row>
    <row r="10" spans="1:26" ht="12" customHeight="1">
      <c r="A10" s="53" t="s">
        <v>0</v>
      </c>
      <c r="B10" s="54"/>
      <c r="C10" s="54" t="s">
        <v>256</v>
      </c>
      <c r="D10" s="54"/>
      <c r="E10" s="54"/>
      <c r="F10" s="54"/>
      <c r="G10" s="54"/>
      <c r="H10" s="54"/>
      <c r="I10" s="54"/>
      <c r="J10" s="54"/>
      <c r="K10" s="7"/>
      <c r="L10" s="54"/>
      <c r="M10" s="54"/>
      <c r="N10" s="55"/>
      <c r="Y10" s="40"/>
      <c r="Z10" s="40"/>
    </row>
    <row r="11" spans="1:26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7"/>
      <c r="M11" s="57"/>
      <c r="N11" s="57"/>
      <c r="Y11" s="40"/>
      <c r="Z11" s="40"/>
    </row>
    <row r="12" spans="1:26" ht="12.75">
      <c r="A12" s="59" t="s">
        <v>11</v>
      </c>
      <c r="B12" s="57"/>
      <c r="C12" s="60" t="s">
        <v>257</v>
      </c>
      <c r="D12" s="57"/>
      <c r="E12" s="57"/>
      <c r="F12" s="57"/>
      <c r="G12" s="57"/>
      <c r="H12" s="57"/>
      <c r="I12" s="57"/>
      <c r="J12" s="57"/>
      <c r="K12" s="58"/>
      <c r="L12" s="57"/>
      <c r="M12" s="57"/>
      <c r="N12" s="61"/>
      <c r="Y12" s="40"/>
      <c r="Z12" s="40"/>
    </row>
    <row r="13" spans="1:14" ht="3.75" customHeight="1">
      <c r="A13" s="50"/>
      <c r="B13" s="40"/>
      <c r="C13" s="40"/>
      <c r="D13" s="40"/>
      <c r="E13" s="40"/>
      <c r="F13" s="40"/>
      <c r="G13" s="40"/>
      <c r="H13" s="40"/>
      <c r="I13" s="40"/>
      <c r="J13" s="40"/>
      <c r="K13" s="51"/>
      <c r="L13" s="40"/>
      <c r="M13" s="40"/>
      <c r="N13" s="52"/>
    </row>
    <row r="14" spans="1:14" ht="12" customHeight="1">
      <c r="A14" s="50" t="s">
        <v>5</v>
      </c>
      <c r="B14" s="40"/>
      <c r="C14" s="40" t="s">
        <v>258</v>
      </c>
      <c r="D14" s="40"/>
      <c r="E14" s="40"/>
      <c r="F14" s="40"/>
      <c r="G14" s="40"/>
      <c r="H14" s="40"/>
      <c r="I14" s="40"/>
      <c r="J14" s="40"/>
      <c r="K14" s="5"/>
      <c r="L14" s="40"/>
      <c r="M14" s="40"/>
      <c r="N14" s="52"/>
    </row>
    <row r="15" spans="1:20" ht="3.75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62"/>
      <c r="L15" s="54"/>
      <c r="M15" s="54"/>
      <c r="N15" s="55"/>
      <c r="T15" s="63"/>
    </row>
    <row r="16" ht="6" customHeight="1"/>
    <row r="17" spans="1:14" ht="12.75">
      <c r="A17" s="59" t="s">
        <v>21</v>
      </c>
      <c r="B17" s="57"/>
      <c r="C17" s="60" t="s">
        <v>259</v>
      </c>
      <c r="D17" s="57"/>
      <c r="E17" s="57"/>
      <c r="F17" s="57"/>
      <c r="G17" s="57"/>
      <c r="H17" s="57"/>
      <c r="I17" s="57"/>
      <c r="J17" s="57"/>
      <c r="K17" s="58"/>
      <c r="L17" s="57"/>
      <c r="M17" s="57"/>
      <c r="N17" s="61"/>
    </row>
    <row r="18" spans="1:14" ht="3.75" customHeight="1">
      <c r="A18" s="50"/>
      <c r="B18" s="40"/>
      <c r="C18" s="40"/>
      <c r="D18" s="40"/>
      <c r="E18" s="40"/>
      <c r="F18" s="40"/>
      <c r="G18" s="40"/>
      <c r="H18" s="40"/>
      <c r="I18" s="40"/>
      <c r="J18" s="40"/>
      <c r="K18" s="51"/>
      <c r="L18" s="40"/>
      <c r="M18" s="40"/>
      <c r="N18" s="52"/>
    </row>
    <row r="19" spans="1:24" ht="12" customHeight="1">
      <c r="A19" s="50" t="s">
        <v>17</v>
      </c>
      <c r="B19" s="40"/>
      <c r="C19" s="40" t="s">
        <v>260</v>
      </c>
      <c r="D19" s="40"/>
      <c r="E19" s="40"/>
      <c r="F19" s="40"/>
      <c r="G19" s="40"/>
      <c r="H19" s="40"/>
      <c r="I19" s="40"/>
      <c r="J19" s="40"/>
      <c r="K19" s="64"/>
      <c r="L19" s="40"/>
      <c r="M19" s="40"/>
      <c r="N19" s="52"/>
      <c r="X19" s="19" t="b">
        <v>0</v>
      </c>
    </row>
    <row r="20" spans="1:24" ht="3.75" customHeight="1">
      <c r="A20" s="50"/>
      <c r="B20" s="40"/>
      <c r="C20" s="40"/>
      <c r="D20" s="40"/>
      <c r="E20" s="40"/>
      <c r="F20" s="40"/>
      <c r="G20" s="40"/>
      <c r="H20" s="40"/>
      <c r="I20" s="40"/>
      <c r="J20" s="40"/>
      <c r="K20" s="51"/>
      <c r="L20" s="40"/>
      <c r="M20" s="40"/>
      <c r="N20" s="52"/>
      <c r="X20" s="19"/>
    </row>
    <row r="21" spans="1:24" ht="12" customHeight="1">
      <c r="A21" s="50"/>
      <c r="B21" s="40"/>
      <c r="C21" s="40"/>
      <c r="D21" s="40"/>
      <c r="E21" s="40"/>
      <c r="F21" s="40"/>
      <c r="G21" s="40"/>
      <c r="H21" s="40"/>
      <c r="I21" s="40"/>
      <c r="J21" s="40"/>
      <c r="K21" s="64"/>
      <c r="L21" s="40"/>
      <c r="M21" s="40"/>
      <c r="N21" s="52"/>
      <c r="X21" s="19" t="b">
        <v>0</v>
      </c>
    </row>
    <row r="22" spans="1:14" ht="3.75" customHeight="1" thickBot="1">
      <c r="A22" s="50"/>
      <c r="B22" s="40"/>
      <c r="C22" s="40"/>
      <c r="D22" s="40"/>
      <c r="E22" s="40"/>
      <c r="F22" s="40"/>
      <c r="G22" s="40"/>
      <c r="H22" s="40"/>
      <c r="I22" s="40"/>
      <c r="J22" s="40"/>
      <c r="K22" s="51"/>
      <c r="L22" s="40"/>
      <c r="M22" s="40"/>
      <c r="N22" s="52"/>
    </row>
    <row r="23" spans="1:24" ht="12" customHeight="1" thickBot="1">
      <c r="A23" s="65" t="s">
        <v>19</v>
      </c>
      <c r="B23" s="40"/>
      <c r="C23" s="66" t="str">
        <f>IF(X19=TRUE,"Données localisation FIXE",IF(X21=TRUE,"Données autorisation pour usage temporaire ou mobile","Faites votre choix pour l'utilisation ci-dessus"))</f>
        <v>Faites votre choix pour l'utilisation ci-dessus</v>
      </c>
      <c r="D23" s="40"/>
      <c r="E23" s="40"/>
      <c r="F23" s="40"/>
      <c r="G23" s="40"/>
      <c r="H23" s="40"/>
      <c r="I23" s="40"/>
      <c r="J23" s="40"/>
      <c r="K23" s="51"/>
      <c r="L23" s="40"/>
      <c r="M23" s="40"/>
      <c r="N23" s="52"/>
      <c r="T23" s="49" t="str">
        <f>IF(C23="Faites votre choix pour l'utilisation ci-dessus","Faites un choix pour l'utilisation au §3.1","")</f>
        <v>Faites un choix pour l'utilisation au §3.1</v>
      </c>
      <c r="U23" s="34"/>
      <c r="V23" s="34"/>
      <c r="W23" s="34"/>
      <c r="X23" s="39"/>
    </row>
    <row r="24" spans="1:24" ht="12" customHeight="1" thickBot="1">
      <c r="A24" s="67"/>
      <c r="B24" s="40"/>
      <c r="C24" s="66"/>
      <c r="D24" s="40"/>
      <c r="E24" s="40" t="str">
        <f>IF(X19=TRUE,"OE-numéro (OE-XXXXXXX):",IF(X21=TRUE,"Numéro-OE de l'autorisation 5.7:"," "))</f>
        <v> </v>
      </c>
      <c r="F24" s="40"/>
      <c r="G24" s="40"/>
      <c r="H24" s="40"/>
      <c r="I24" s="40"/>
      <c r="J24" s="66"/>
      <c r="K24" s="8"/>
      <c r="L24" s="40"/>
      <c r="M24" s="40"/>
      <c r="N24" s="52"/>
      <c r="T24" s="49">
        <f>IF(AND(X19=TRUE,K24=""),"Veuillez compléter le numéro EST au §3.2",IF(AND(X21=TRUE,K24=""),"Veuillez compléter le numéro d'autorisation au §3.2",""))</f>
      </c>
      <c r="U24" s="34"/>
      <c r="V24" s="34"/>
      <c r="W24" s="34"/>
      <c r="X24" s="39"/>
    </row>
    <row r="25" spans="1:14" ht="12" customHeight="1">
      <c r="A25" s="67"/>
      <c r="B25" s="40"/>
      <c r="C25" s="66"/>
      <c r="D25" s="40"/>
      <c r="E25" s="40" t="str">
        <f>IF(X19=TRUE,"à l'adresse",IF(X21=TRUE," "," "))</f>
        <v> </v>
      </c>
      <c r="F25" s="40"/>
      <c r="G25" s="40"/>
      <c r="H25" s="40"/>
      <c r="I25" s="40"/>
      <c r="J25" s="66" t="str">
        <f>IF(X19=TRUE,"Rue",IF(X21=TRUE," "," "))</f>
        <v> </v>
      </c>
      <c r="K25" s="21"/>
      <c r="L25" s="66" t="str">
        <f>IF(X19=TRUE,"n°",IF(X21=TRUE," "," "))</f>
        <v> </v>
      </c>
      <c r="M25" s="20"/>
      <c r="N25" s="52"/>
    </row>
    <row r="26" spans="1:14" ht="12" customHeight="1">
      <c r="A26" s="67"/>
      <c r="B26" s="40"/>
      <c r="C26" s="66"/>
      <c r="D26" s="40"/>
      <c r="E26" s="40"/>
      <c r="F26" s="40"/>
      <c r="G26" s="40"/>
      <c r="H26" s="40"/>
      <c r="I26" s="40"/>
      <c r="J26" s="66" t="str">
        <f>IF(X19=TRUE,"Code postal",IF(X21=TRUE," "," "))</f>
        <v> </v>
      </c>
      <c r="K26" s="21"/>
      <c r="L26" s="40"/>
      <c r="M26" s="40"/>
      <c r="N26" s="52"/>
    </row>
    <row r="27" spans="1:14" ht="12" customHeight="1">
      <c r="A27" s="50"/>
      <c r="B27" s="40"/>
      <c r="C27" s="40"/>
      <c r="D27" s="40"/>
      <c r="E27" s="40"/>
      <c r="F27" s="40"/>
      <c r="G27" s="40"/>
      <c r="H27" s="40"/>
      <c r="I27" s="40"/>
      <c r="J27" s="68" t="str">
        <f>IF(X19=TRUE,"Commune",IF(X21=TRUE," "," "))</f>
        <v> </v>
      </c>
      <c r="K27" s="21"/>
      <c r="L27" s="40"/>
      <c r="M27" s="40"/>
      <c r="N27" s="52"/>
    </row>
    <row r="28" spans="1:14" ht="3.7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69"/>
      <c r="L28" s="54"/>
      <c r="M28" s="54"/>
      <c r="N28" s="55"/>
    </row>
    <row r="29" spans="1:20" ht="6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7"/>
      <c r="T29" s="70"/>
    </row>
    <row r="30" spans="1:20" s="73" customFormat="1" ht="12.75">
      <c r="A30" s="59" t="s">
        <v>294</v>
      </c>
      <c r="B30" s="60"/>
      <c r="C30" s="60" t="s">
        <v>261</v>
      </c>
      <c r="D30" s="60"/>
      <c r="E30" s="60"/>
      <c r="F30" s="60"/>
      <c r="G30" s="60"/>
      <c r="H30" s="60"/>
      <c r="I30" s="60"/>
      <c r="J30" s="60"/>
      <c r="K30" s="71"/>
      <c r="L30" s="60"/>
      <c r="M30" s="60"/>
      <c r="N30" s="72"/>
      <c r="T30" s="27"/>
    </row>
    <row r="31" spans="1:20" ht="3.75" customHeight="1" thickBot="1">
      <c r="A31" s="50"/>
      <c r="B31" s="40"/>
      <c r="C31" s="40"/>
      <c r="D31" s="40"/>
      <c r="E31" s="40"/>
      <c r="F31" s="40"/>
      <c r="G31" s="40"/>
      <c r="H31" s="40"/>
      <c r="I31" s="40"/>
      <c r="J31" s="40"/>
      <c r="K31" s="51"/>
      <c r="L31" s="40"/>
      <c r="M31" s="44"/>
      <c r="N31" s="47"/>
      <c r="T31" s="63"/>
    </row>
    <row r="32" spans="1:24" ht="12" customHeight="1" thickBot="1">
      <c r="A32" s="67" t="s">
        <v>295</v>
      </c>
      <c r="B32" s="40"/>
      <c r="C32" s="40" t="s">
        <v>282</v>
      </c>
      <c r="D32" s="40"/>
      <c r="E32" s="40"/>
      <c r="F32" s="40"/>
      <c r="G32" s="40"/>
      <c r="H32" s="40"/>
      <c r="I32" s="40"/>
      <c r="J32" s="40"/>
      <c r="K32" s="9"/>
      <c r="L32" s="40"/>
      <c r="M32" s="40"/>
      <c r="N32" s="52"/>
      <c r="T32" s="49" t="str">
        <f>IF(K32="","Veuillez compléter le contrôle au §4","")</f>
        <v>Veuillez compléter le contrôle au §4</v>
      </c>
      <c r="U32" s="34"/>
      <c r="V32" s="34"/>
      <c r="W32" s="34"/>
      <c r="X32" s="39"/>
    </row>
    <row r="33" spans="1:14" ht="3.75" customHeight="1">
      <c r="A33" s="50"/>
      <c r="B33" s="40"/>
      <c r="C33" s="40"/>
      <c r="D33" s="40"/>
      <c r="E33" s="40"/>
      <c r="F33" s="40"/>
      <c r="G33" s="40"/>
      <c r="H33" s="40"/>
      <c r="I33" s="40"/>
      <c r="J33" s="40"/>
      <c r="K33" s="51"/>
      <c r="L33" s="40"/>
      <c r="M33" s="40"/>
      <c r="N33" s="52"/>
    </row>
    <row r="34" spans="1:14" ht="12" customHeight="1">
      <c r="A34" s="67" t="s">
        <v>296</v>
      </c>
      <c r="B34" s="40"/>
      <c r="C34" s="40" t="s">
        <v>262</v>
      </c>
      <c r="D34" s="40"/>
      <c r="E34" s="40"/>
      <c r="F34" s="40"/>
      <c r="G34" s="40"/>
      <c r="H34" s="40"/>
      <c r="I34" s="40"/>
      <c r="J34" s="40"/>
      <c r="K34" s="5"/>
      <c r="L34" s="40"/>
      <c r="M34" s="40"/>
      <c r="N34" s="52"/>
    </row>
    <row r="35" spans="1:14" ht="3.75" customHeight="1">
      <c r="A35" s="50"/>
      <c r="B35" s="40"/>
      <c r="C35" s="40"/>
      <c r="D35" s="40"/>
      <c r="E35" s="40"/>
      <c r="F35" s="40"/>
      <c r="G35" s="40"/>
      <c r="H35" s="40"/>
      <c r="I35" s="40"/>
      <c r="J35" s="40"/>
      <c r="K35" s="51"/>
      <c r="L35" s="40"/>
      <c r="M35" s="40"/>
      <c r="N35" s="52"/>
    </row>
    <row r="36" spans="1:14" ht="12" customHeight="1">
      <c r="A36" s="67" t="s">
        <v>297</v>
      </c>
      <c r="B36" s="40"/>
      <c r="C36" s="40" t="s">
        <v>283</v>
      </c>
      <c r="D36" s="40"/>
      <c r="E36" s="40"/>
      <c r="F36" s="40"/>
      <c r="G36" s="40"/>
      <c r="H36" s="40"/>
      <c r="I36" s="40"/>
      <c r="J36" s="40"/>
      <c r="K36" s="5"/>
      <c r="L36" s="40"/>
      <c r="M36" s="40"/>
      <c r="N36" s="52"/>
    </row>
    <row r="37" spans="1:14" ht="3.7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69"/>
      <c r="L37" s="54"/>
      <c r="M37" s="54"/>
      <c r="N37" s="55"/>
    </row>
    <row r="38" spans="1:14" ht="6" customHeight="1">
      <c r="A38" s="74"/>
      <c r="B38" s="40"/>
      <c r="C38" s="40"/>
      <c r="D38" s="40"/>
      <c r="E38" s="40"/>
      <c r="F38" s="40"/>
      <c r="G38" s="40"/>
      <c r="H38" s="40"/>
      <c r="I38" s="40"/>
      <c r="J38" s="40"/>
      <c r="K38" s="51"/>
      <c r="L38" s="40"/>
      <c r="M38" s="40"/>
      <c r="N38" s="40"/>
    </row>
    <row r="39" spans="1:16" ht="12.75">
      <c r="A39" s="59" t="s">
        <v>298</v>
      </c>
      <c r="B39" s="60"/>
      <c r="C39" s="60" t="s">
        <v>263</v>
      </c>
      <c r="D39" s="60"/>
      <c r="E39" s="60"/>
      <c r="F39" s="60"/>
      <c r="G39" s="60"/>
      <c r="H39" s="60"/>
      <c r="I39" s="60"/>
      <c r="J39" s="60"/>
      <c r="K39" s="58"/>
      <c r="L39" s="57"/>
      <c r="M39" s="57"/>
      <c r="N39" s="61"/>
      <c r="P39" s="40"/>
    </row>
    <row r="40" spans="1:20" ht="3.75" customHeight="1" thickBot="1">
      <c r="A40" s="48"/>
      <c r="B40" s="44"/>
      <c r="C40" s="44"/>
      <c r="D40" s="44"/>
      <c r="E40" s="44"/>
      <c r="F40" s="44"/>
      <c r="G40" s="44"/>
      <c r="H40" s="44"/>
      <c r="I40" s="44"/>
      <c r="J40" s="44"/>
      <c r="K40" s="46"/>
      <c r="L40" s="44"/>
      <c r="M40" s="44"/>
      <c r="N40" s="47"/>
      <c r="P40" s="40"/>
      <c r="T40" s="63"/>
    </row>
    <row r="41" spans="1:26" ht="12" customHeight="1" thickBot="1">
      <c r="A41" s="50" t="s">
        <v>299</v>
      </c>
      <c r="B41" s="40"/>
      <c r="C41" s="40" t="s">
        <v>264</v>
      </c>
      <c r="D41" s="40"/>
      <c r="E41" s="40"/>
      <c r="F41" s="40"/>
      <c r="G41" s="40"/>
      <c r="H41" s="40"/>
      <c r="I41" s="40"/>
      <c r="J41" s="40"/>
      <c r="K41" s="5"/>
      <c r="L41" s="40"/>
      <c r="M41" s="40"/>
      <c r="N41" s="52"/>
      <c r="P41" s="75"/>
      <c r="T41" s="49" t="str">
        <f>IF(OR(K41="-",K43="",K45=""),"Veuillez compléter les données complémentaires au §5","")</f>
        <v>Veuillez compléter les données complémentaires au §5</v>
      </c>
      <c r="U41" s="34"/>
      <c r="V41" s="34"/>
      <c r="W41" s="34"/>
      <c r="X41" s="34"/>
      <c r="Y41" s="34"/>
      <c r="Z41" s="39"/>
    </row>
    <row r="42" spans="1:16" ht="3.75" customHeight="1">
      <c r="A42" s="50"/>
      <c r="B42" s="40"/>
      <c r="C42" s="40"/>
      <c r="D42" s="40"/>
      <c r="E42" s="40"/>
      <c r="F42" s="40"/>
      <c r="G42" s="40"/>
      <c r="H42" s="40"/>
      <c r="I42" s="40"/>
      <c r="J42" s="40"/>
      <c r="K42" s="51"/>
      <c r="L42" s="40"/>
      <c r="M42" s="40"/>
      <c r="N42" s="52"/>
      <c r="P42" s="40"/>
    </row>
    <row r="43" spans="1:16" ht="12" customHeight="1">
      <c r="A43" s="50" t="s">
        <v>300</v>
      </c>
      <c r="B43" s="40"/>
      <c r="C43" s="66" t="s">
        <v>265</v>
      </c>
      <c r="D43" s="40"/>
      <c r="E43" s="40"/>
      <c r="F43" s="40"/>
      <c r="G43" s="40"/>
      <c r="H43" s="40"/>
      <c r="I43" s="40"/>
      <c r="J43" s="40"/>
      <c r="K43" s="9"/>
      <c r="L43" s="40"/>
      <c r="M43" s="40"/>
      <c r="N43" s="52"/>
      <c r="P43" s="76"/>
    </row>
    <row r="44" spans="1:16" ht="3.75" customHeight="1">
      <c r="A44" s="50"/>
      <c r="B44" s="40"/>
      <c r="C44" s="40"/>
      <c r="D44" s="40"/>
      <c r="E44" s="40"/>
      <c r="F44" s="40"/>
      <c r="G44" s="40"/>
      <c r="H44" s="40"/>
      <c r="I44" s="40"/>
      <c r="J44" s="40"/>
      <c r="K44" s="51"/>
      <c r="L44" s="40"/>
      <c r="M44" s="40"/>
      <c r="N44" s="52"/>
      <c r="P44" s="40"/>
    </row>
    <row r="45" spans="1:16" ht="12" customHeight="1">
      <c r="A45" s="50" t="s">
        <v>301</v>
      </c>
      <c r="B45" s="40"/>
      <c r="C45" s="66" t="s">
        <v>284</v>
      </c>
      <c r="D45" s="40"/>
      <c r="E45" s="40"/>
      <c r="F45" s="40"/>
      <c r="G45" s="40"/>
      <c r="H45" s="40"/>
      <c r="I45" s="40"/>
      <c r="J45" s="40"/>
      <c r="K45" s="10"/>
      <c r="L45" s="40" t="s">
        <v>40</v>
      </c>
      <c r="M45" s="40"/>
      <c r="N45" s="52"/>
      <c r="P45" s="40"/>
    </row>
    <row r="46" spans="1:16" ht="3.75" customHeight="1">
      <c r="A46" s="50"/>
      <c r="B46" s="40"/>
      <c r="C46" s="40"/>
      <c r="D46" s="40"/>
      <c r="E46" s="40"/>
      <c r="F46" s="40"/>
      <c r="G46" s="40"/>
      <c r="H46" s="40"/>
      <c r="I46" s="40"/>
      <c r="J46" s="40"/>
      <c r="K46" s="51"/>
      <c r="L46" s="40"/>
      <c r="M46" s="40"/>
      <c r="N46" s="52"/>
      <c r="P46" s="40"/>
    </row>
    <row r="47" spans="1:16" ht="12" customHeight="1">
      <c r="A47" s="67" t="s">
        <v>302</v>
      </c>
      <c r="B47" s="40"/>
      <c r="C47" s="66" t="s">
        <v>285</v>
      </c>
      <c r="D47" s="40"/>
      <c r="E47" s="40"/>
      <c r="F47" s="40"/>
      <c r="G47" s="40"/>
      <c r="H47" s="40"/>
      <c r="I47" s="40"/>
      <c r="J47" s="40"/>
      <c r="K47" s="5"/>
      <c r="L47" s="40"/>
      <c r="M47" s="40"/>
      <c r="N47" s="52"/>
      <c r="P47" s="76"/>
    </row>
    <row r="48" spans="1:16" ht="3.75" customHeight="1">
      <c r="A48" s="50"/>
      <c r="B48" s="40"/>
      <c r="C48" s="40"/>
      <c r="D48" s="40"/>
      <c r="E48" s="40"/>
      <c r="F48" s="40"/>
      <c r="G48" s="40"/>
      <c r="H48" s="40"/>
      <c r="I48" s="40"/>
      <c r="J48" s="40"/>
      <c r="K48" s="51"/>
      <c r="L48" s="40"/>
      <c r="M48" s="40"/>
      <c r="N48" s="52"/>
      <c r="P48" s="40"/>
    </row>
    <row r="49" spans="1:16" ht="12" customHeight="1">
      <c r="A49" s="50"/>
      <c r="B49" s="40"/>
      <c r="C49" s="40"/>
      <c r="D49" s="40"/>
      <c r="E49" s="40"/>
      <c r="F49" s="40"/>
      <c r="G49" s="40"/>
      <c r="H49" s="40"/>
      <c r="I49" s="40"/>
      <c r="J49" s="66" t="s">
        <v>266</v>
      </c>
      <c r="K49" s="5"/>
      <c r="L49" s="40" t="s">
        <v>9</v>
      </c>
      <c r="M49" s="11"/>
      <c r="N49" s="52"/>
      <c r="P49" s="40"/>
    </row>
    <row r="50" spans="1:16" ht="12" customHeight="1">
      <c r="A50" s="50"/>
      <c r="B50" s="40"/>
      <c r="C50" s="40"/>
      <c r="D50" s="40"/>
      <c r="E50" s="40"/>
      <c r="F50" s="40"/>
      <c r="G50" s="40"/>
      <c r="H50" s="40"/>
      <c r="I50" s="40"/>
      <c r="J50" s="66" t="s">
        <v>267</v>
      </c>
      <c r="K50" s="5"/>
      <c r="L50" s="40"/>
      <c r="M50" s="40"/>
      <c r="N50" s="52"/>
      <c r="P50" s="40"/>
    </row>
    <row r="51" spans="1:14" ht="12" customHeight="1">
      <c r="A51" s="50"/>
      <c r="B51" s="40"/>
      <c r="C51" s="40"/>
      <c r="D51" s="40"/>
      <c r="E51" s="40"/>
      <c r="F51" s="40"/>
      <c r="G51" s="40"/>
      <c r="H51" s="40"/>
      <c r="I51" s="40"/>
      <c r="J51" s="66" t="s">
        <v>268</v>
      </c>
      <c r="K51" s="5"/>
      <c r="L51" s="40"/>
      <c r="M51" s="40"/>
      <c r="N51" s="52"/>
    </row>
    <row r="52" spans="1:14" ht="12" customHeight="1">
      <c r="A52" s="50"/>
      <c r="B52" s="40"/>
      <c r="C52" s="40"/>
      <c r="D52" s="40"/>
      <c r="E52" s="40"/>
      <c r="F52" s="40"/>
      <c r="G52" s="40"/>
      <c r="H52" s="40"/>
      <c r="I52" s="40"/>
      <c r="J52" s="66" t="s">
        <v>269</v>
      </c>
      <c r="K52" s="5"/>
      <c r="L52" s="40"/>
      <c r="M52" s="40"/>
      <c r="N52" s="52"/>
    </row>
    <row r="53" spans="1:14" ht="3.75" customHeight="1">
      <c r="A53" s="50"/>
      <c r="B53" s="40"/>
      <c r="C53" s="40"/>
      <c r="D53" s="40"/>
      <c r="E53" s="40"/>
      <c r="F53" s="40"/>
      <c r="G53" s="40"/>
      <c r="H53" s="40"/>
      <c r="I53" s="40"/>
      <c r="J53" s="40"/>
      <c r="K53" s="51"/>
      <c r="L53" s="40"/>
      <c r="M53" s="40"/>
      <c r="N53" s="52"/>
    </row>
    <row r="54" spans="1:14" ht="12" customHeight="1">
      <c r="A54" s="67" t="s">
        <v>303</v>
      </c>
      <c r="B54" s="40"/>
      <c r="C54" s="66" t="s">
        <v>270</v>
      </c>
      <c r="D54" s="40"/>
      <c r="E54" s="40"/>
      <c r="F54" s="40"/>
      <c r="G54" s="40"/>
      <c r="H54" s="40"/>
      <c r="I54" s="40"/>
      <c r="J54" s="40"/>
      <c r="K54" s="5"/>
      <c r="L54" s="40"/>
      <c r="M54" s="40"/>
      <c r="N54" s="52"/>
    </row>
    <row r="55" spans="1:14" ht="3.75" customHeight="1">
      <c r="A55" s="50"/>
      <c r="B55" s="40"/>
      <c r="C55" s="40"/>
      <c r="D55" s="40"/>
      <c r="E55" s="40"/>
      <c r="F55" s="40"/>
      <c r="G55" s="40"/>
      <c r="H55" s="40"/>
      <c r="I55" s="40"/>
      <c r="J55" s="40"/>
      <c r="K55" s="51"/>
      <c r="L55" s="40"/>
      <c r="M55" s="40"/>
      <c r="N55" s="52"/>
    </row>
    <row r="56" spans="1:14" ht="12" customHeight="1">
      <c r="A56" s="67" t="s">
        <v>304</v>
      </c>
      <c r="B56" s="40"/>
      <c r="C56" s="66" t="s">
        <v>271</v>
      </c>
      <c r="D56" s="40"/>
      <c r="E56" s="40"/>
      <c r="F56" s="40"/>
      <c r="G56" s="40"/>
      <c r="H56" s="40"/>
      <c r="I56" s="40"/>
      <c r="J56" s="40"/>
      <c r="K56" s="5"/>
      <c r="L56" s="40"/>
      <c r="M56" s="40"/>
      <c r="N56" s="52"/>
    </row>
    <row r="57" spans="1:14" ht="3.75" customHeight="1">
      <c r="A57" s="50"/>
      <c r="B57" s="40"/>
      <c r="C57" s="40"/>
      <c r="D57" s="40"/>
      <c r="E57" s="40"/>
      <c r="F57" s="40"/>
      <c r="G57" s="40"/>
      <c r="H57" s="40"/>
      <c r="I57" s="40"/>
      <c r="J57" s="40"/>
      <c r="K57" s="51"/>
      <c r="L57" s="40"/>
      <c r="M57" s="40"/>
      <c r="N57" s="52"/>
    </row>
    <row r="58" spans="1:14" ht="12" customHeight="1">
      <c r="A58" s="67" t="s">
        <v>305</v>
      </c>
      <c r="B58" s="40"/>
      <c r="C58" s="66" t="s">
        <v>272</v>
      </c>
      <c r="D58" s="40"/>
      <c r="E58" s="40"/>
      <c r="F58" s="40"/>
      <c r="G58" s="40"/>
      <c r="H58" s="40"/>
      <c r="I58" s="40"/>
      <c r="J58" s="40"/>
      <c r="K58" s="5"/>
      <c r="L58" s="40"/>
      <c r="M58" s="40"/>
      <c r="N58" s="52"/>
    </row>
    <row r="59" spans="1:14" ht="3.75" customHeight="1">
      <c r="A59" s="50"/>
      <c r="B59" s="40"/>
      <c r="C59" s="40"/>
      <c r="D59" s="40"/>
      <c r="E59" s="40"/>
      <c r="F59" s="40"/>
      <c r="G59" s="40"/>
      <c r="H59" s="40"/>
      <c r="I59" s="40"/>
      <c r="J59" s="40"/>
      <c r="K59" s="51"/>
      <c r="L59" s="40"/>
      <c r="M59" s="40"/>
      <c r="N59" s="52"/>
    </row>
    <row r="60" spans="1:14" ht="12" customHeight="1">
      <c r="A60" s="67" t="s">
        <v>306</v>
      </c>
      <c r="B60" s="40"/>
      <c r="C60" s="66" t="s">
        <v>273</v>
      </c>
      <c r="D60" s="40"/>
      <c r="E60" s="40"/>
      <c r="F60" s="40"/>
      <c r="G60" s="40"/>
      <c r="H60" s="40"/>
      <c r="I60" s="40"/>
      <c r="J60" s="40"/>
      <c r="K60" s="5"/>
      <c r="L60" s="40"/>
      <c r="M60" s="40"/>
      <c r="N60" s="52"/>
    </row>
    <row r="61" spans="1:14" ht="3.75" customHeight="1">
      <c r="A61" s="50"/>
      <c r="B61" s="40"/>
      <c r="C61" s="40"/>
      <c r="D61" s="40"/>
      <c r="E61" s="40"/>
      <c r="F61" s="40"/>
      <c r="G61" s="40"/>
      <c r="H61" s="40"/>
      <c r="I61" s="40"/>
      <c r="J61" s="40"/>
      <c r="K61" s="51"/>
      <c r="L61" s="40"/>
      <c r="M61" s="40"/>
      <c r="N61" s="52"/>
    </row>
    <row r="62" spans="1:14" ht="12" customHeight="1">
      <c r="A62" s="65" t="s">
        <v>307</v>
      </c>
      <c r="B62" s="40"/>
      <c r="C62" s="85" t="s">
        <v>274</v>
      </c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52"/>
    </row>
    <row r="63" spans="1:14" ht="3.75" customHeight="1">
      <c r="A63" s="78"/>
      <c r="B63" s="40"/>
      <c r="C63" s="77"/>
      <c r="D63" s="40"/>
      <c r="E63" s="40"/>
      <c r="F63" s="40"/>
      <c r="G63" s="40"/>
      <c r="H63" s="40"/>
      <c r="I63" s="40"/>
      <c r="J63" s="40"/>
      <c r="K63" s="79"/>
      <c r="L63" s="40"/>
      <c r="M63" s="40"/>
      <c r="N63" s="52"/>
    </row>
    <row r="64" spans="1:14" ht="12" customHeight="1">
      <c r="A64" s="80" t="s">
        <v>308</v>
      </c>
      <c r="B64" s="81"/>
      <c r="C64" s="116" t="s">
        <v>275</v>
      </c>
      <c r="D64" s="81"/>
      <c r="E64" s="81"/>
      <c r="F64" s="81"/>
      <c r="G64" s="81"/>
      <c r="H64" s="81"/>
      <c r="I64" s="81"/>
      <c r="J64" s="54"/>
      <c r="K64" s="7"/>
      <c r="L64" s="54"/>
      <c r="M64" s="54"/>
      <c r="N64" s="55"/>
    </row>
    <row r="65" spans="1:14" ht="6" customHeight="1" thickBot="1">
      <c r="A65" s="82"/>
      <c r="B65" s="44"/>
      <c r="C65" s="44"/>
      <c r="D65" s="44"/>
      <c r="E65" s="44"/>
      <c r="F65" s="44"/>
      <c r="G65" s="44"/>
      <c r="H65" s="44"/>
      <c r="I65" s="44"/>
      <c r="J65" s="44"/>
      <c r="K65" s="46"/>
      <c r="L65" s="44"/>
      <c r="M65" s="44"/>
      <c r="N65" s="44"/>
    </row>
    <row r="66" spans="1:26" ht="12.75" customHeight="1" thickBot="1">
      <c r="A66" s="59" t="s">
        <v>20</v>
      </c>
      <c r="B66" s="60"/>
      <c r="C66" s="60" t="s">
        <v>276</v>
      </c>
      <c r="D66" s="60"/>
      <c r="E66" s="60"/>
      <c r="F66" s="60"/>
      <c r="G66" s="60"/>
      <c r="H66" s="60"/>
      <c r="I66" s="60"/>
      <c r="J66" s="60"/>
      <c r="K66" s="71"/>
      <c r="L66" s="60"/>
      <c r="M66" s="60"/>
      <c r="N66" s="61"/>
      <c r="T66" s="49" t="str">
        <f>IF(K68="","Veuillez compléter le statut de la source au §6","")</f>
        <v>Veuillez compléter le statut de la source au §6</v>
      </c>
      <c r="U66" s="34"/>
      <c r="V66" s="34"/>
      <c r="W66" s="34"/>
      <c r="X66" s="34"/>
      <c r="Y66" s="34"/>
      <c r="Z66" s="39"/>
    </row>
    <row r="67" spans="1:14" ht="4.5" customHeight="1" thickBot="1">
      <c r="A67" s="48"/>
      <c r="B67" s="44"/>
      <c r="C67" s="44"/>
      <c r="D67" s="44"/>
      <c r="E67" s="44"/>
      <c r="F67" s="44"/>
      <c r="G67" s="44"/>
      <c r="H67" s="44"/>
      <c r="I67" s="44"/>
      <c r="J67" s="44"/>
      <c r="K67" s="46"/>
      <c r="L67" s="44"/>
      <c r="M67" s="44"/>
      <c r="N67" s="52"/>
    </row>
    <row r="68" spans="1:26" ht="12" customHeight="1" thickBot="1">
      <c r="A68" s="50" t="s">
        <v>249</v>
      </c>
      <c r="B68" s="40"/>
      <c r="C68" s="40" t="s">
        <v>286</v>
      </c>
      <c r="D68" s="66"/>
      <c r="E68" s="40"/>
      <c r="F68" s="40"/>
      <c r="G68" s="40"/>
      <c r="H68" s="40"/>
      <c r="I68" s="40"/>
      <c r="J68" s="40"/>
      <c r="K68" s="8"/>
      <c r="L68" s="40"/>
      <c r="M68" s="40"/>
      <c r="N68" s="52"/>
      <c r="T68" s="49">
        <f>IF(AND(K70="",K68="Réception de la nouvelle source"),"Veuillez compléter les données du fournisseur au §6",IF(AND(K70="",K68="Transfert de la source vers autre exploitant belge"),"Veuillez compléter les données du destinaitaire au §6",IF(AND(K70="",K68="Transfert de la source vers l'étranger"),"Veuillez compléter les données du destinataire étranger au §6","")))</f>
      </c>
      <c r="U68" s="34"/>
      <c r="V68" s="34"/>
      <c r="W68" s="34"/>
      <c r="X68" s="34"/>
      <c r="Y68" s="34"/>
      <c r="Z68" s="39"/>
    </row>
    <row r="69" spans="1:20" ht="4.5" customHeight="1">
      <c r="A69" s="50"/>
      <c r="B69" s="40"/>
      <c r="C69" s="40"/>
      <c r="D69" s="66"/>
      <c r="E69" s="40"/>
      <c r="F69" s="40"/>
      <c r="G69" s="40"/>
      <c r="H69" s="40"/>
      <c r="I69" s="40"/>
      <c r="J69" s="40"/>
      <c r="K69" s="51"/>
      <c r="L69" s="40"/>
      <c r="M69" s="40"/>
      <c r="N69" s="52"/>
      <c r="T69" s="83"/>
    </row>
    <row r="70" spans="1:20" s="87" customFormat="1" ht="12" customHeight="1">
      <c r="A70" s="84">
        <f>IF($K$68="ontvangst nieuwe bron","9.2",IF($K$68="Overdracht van bron naar andere Belgische exploitant","9.2",IF($K$68="Overdracht van bron naar buitenland","9.2","")))</f>
      </c>
      <c r="B70" s="77"/>
      <c r="C70" s="85" t="str">
        <f>IF($K$68="Réception de la nouvelle source","Nom fournisseur",IF($K$68="Transfert de la source vers autre exploitant belge","Nom du destinataire belge",IF($K$68="Transfert de la source vers l'étranger","Nom destinataire à l'étranger","REMARQUES:")))</f>
        <v>REMARQUES:</v>
      </c>
      <c r="D70" s="85"/>
      <c r="E70" s="77"/>
      <c r="F70" s="77"/>
      <c r="G70" s="77"/>
      <c r="H70" s="77"/>
      <c r="I70" s="77"/>
      <c r="J70" s="77"/>
      <c r="K70" s="21"/>
      <c r="L70" s="77"/>
      <c r="M70" s="77"/>
      <c r="N70" s="86"/>
      <c r="T70" s="27"/>
    </row>
    <row r="71" spans="1:14" ht="12" customHeight="1">
      <c r="A71" s="50"/>
      <c r="B71" s="40"/>
      <c r="C71" s="40"/>
      <c r="D71" s="66"/>
      <c r="E71" s="40"/>
      <c r="F71" s="40"/>
      <c r="G71" s="40"/>
      <c r="H71" s="85">
        <f>IF($K$68="Réception de la nouvelle source","Rue",IF($K$68="Transfert de la source vers autre exploitant belge","Rue",IF($K$68="Transfert de la source vers l'étranger","Rue","")))</f>
      </c>
      <c r="I71" s="40"/>
      <c r="K71" s="12"/>
      <c r="L71" s="77">
        <f>IF($K$68="ontvangst nieuwe bron","n°",IF($K$68="Overdracht van bron naar andere Belgische exploitant","n°",IF($K$68="Overdracht van bron naar buitenland","n°","")))</f>
      </c>
      <c r="M71" s="13"/>
      <c r="N71" s="52"/>
    </row>
    <row r="72" spans="1:14" ht="12" customHeight="1">
      <c r="A72" s="50"/>
      <c r="B72" s="40"/>
      <c r="C72" s="40"/>
      <c r="D72" s="66"/>
      <c r="E72" s="40"/>
      <c r="F72" s="40"/>
      <c r="G72" s="40"/>
      <c r="H72" s="85">
        <f>IF($K$68="Réception de la nouvelle source","Commune",IF($K$68="Transfert de la source vers autre exploitant belge","Commune",IF($K$68="Transfert de la source vers l'étranger","Commune","")))</f>
      </c>
      <c r="I72" s="40"/>
      <c r="K72" s="12"/>
      <c r="L72" s="40"/>
      <c r="M72" s="40"/>
      <c r="N72" s="52"/>
    </row>
    <row r="73" spans="1:14" ht="12" customHeight="1" thickBot="1">
      <c r="A73" s="50"/>
      <c r="B73" s="40"/>
      <c r="C73" s="40"/>
      <c r="D73" s="66"/>
      <c r="E73" s="40"/>
      <c r="F73" s="40"/>
      <c r="G73" s="40"/>
      <c r="H73" s="85">
        <f>IF($K$68="Réception de la nouvelle source","Code Postal",IF($K$68="Transfert de la source vers autre exploitant belge","Code Postal",IF($K$68="Transfert de la source vers l'étranger","Code Postal","")))</f>
      </c>
      <c r="I73" s="40"/>
      <c r="K73" s="12"/>
      <c r="L73" s="40"/>
      <c r="M73" s="40"/>
      <c r="N73" s="52"/>
    </row>
    <row r="74" spans="1:26" ht="12" customHeight="1" thickBot="1">
      <c r="A74" s="53"/>
      <c r="B74" s="54"/>
      <c r="C74" s="54"/>
      <c r="D74" s="89"/>
      <c r="E74" s="54"/>
      <c r="F74" s="54"/>
      <c r="G74" s="54"/>
      <c r="H74" s="116">
        <f>IF($K$68="Réception de la nouvelle source","Pays",IF($K$68="Transfert de la source vers autre exploitant belge","N° d'autorisation",IF($K$68="Transfert de la source vers l'étranger","Pays","")))</f>
      </c>
      <c r="I74" s="54"/>
      <c r="J74" s="54"/>
      <c r="K74" s="15"/>
      <c r="L74" s="54"/>
      <c r="M74" s="54"/>
      <c r="N74" s="55"/>
      <c r="T74" s="49">
        <f>IF(AND(K74="",K68="Transfert de la source vers autre exploitant belge"),"Veuillez compléter le numéro d'autorisation de l'exploitant belge au §6","")</f>
      </c>
      <c r="U74" s="34"/>
      <c r="V74" s="34"/>
      <c r="W74" s="34"/>
      <c r="X74" s="34"/>
      <c r="Y74" s="34"/>
      <c r="Z74" s="39"/>
    </row>
    <row r="75" spans="1:13" ht="7.5" customHeight="1">
      <c r="A75" s="90"/>
      <c r="B75" s="40"/>
      <c r="C75" s="40"/>
      <c r="D75" s="40"/>
      <c r="E75" s="40"/>
      <c r="F75" s="40"/>
      <c r="G75" s="40"/>
      <c r="H75" s="40"/>
      <c r="I75" s="40"/>
      <c r="J75" s="40"/>
      <c r="K75" s="51"/>
      <c r="L75" s="40"/>
      <c r="M75" s="40"/>
    </row>
    <row r="76" spans="1:14" ht="12.75" customHeight="1">
      <c r="A76" s="59" t="s">
        <v>27</v>
      </c>
      <c r="B76" s="60"/>
      <c r="C76" s="60" t="s">
        <v>277</v>
      </c>
      <c r="D76" s="60"/>
      <c r="E76" s="60"/>
      <c r="F76" s="60"/>
      <c r="G76" s="60"/>
      <c r="H76" s="60"/>
      <c r="I76" s="60"/>
      <c r="J76" s="60"/>
      <c r="K76" s="71"/>
      <c r="L76" s="60"/>
      <c r="M76" s="60"/>
      <c r="N76" s="61"/>
    </row>
    <row r="77" spans="1:14" ht="3.75" customHeight="1">
      <c r="A77" s="50"/>
      <c r="B77" s="40"/>
      <c r="C77" s="40"/>
      <c r="D77" s="40"/>
      <c r="E77" s="40"/>
      <c r="F77" s="40"/>
      <c r="G77" s="40"/>
      <c r="H77" s="40"/>
      <c r="I77" s="40"/>
      <c r="J77" s="40"/>
      <c r="K77" s="51"/>
      <c r="L77" s="40"/>
      <c r="M77" s="40"/>
      <c r="N77" s="52"/>
    </row>
    <row r="78" spans="1:14" ht="12" customHeight="1">
      <c r="A78" s="50"/>
      <c r="B78" s="40"/>
      <c r="C78" s="40"/>
      <c r="D78" s="40"/>
      <c r="E78" s="40"/>
      <c r="F78" s="40"/>
      <c r="G78" s="40"/>
      <c r="H78" s="40"/>
      <c r="I78" s="40"/>
      <c r="J78" s="66" t="s">
        <v>278</v>
      </c>
      <c r="K78" s="9"/>
      <c r="L78" s="40"/>
      <c r="M78" s="40"/>
      <c r="N78" s="52"/>
    </row>
    <row r="79" spans="1:14" ht="3.75" customHeight="1">
      <c r="A79" s="50"/>
      <c r="B79" s="40"/>
      <c r="C79" s="40"/>
      <c r="D79" s="40"/>
      <c r="E79" s="40"/>
      <c r="F79" s="40"/>
      <c r="G79" s="40"/>
      <c r="H79" s="40"/>
      <c r="I79" s="40"/>
      <c r="J79" s="40"/>
      <c r="K79" s="51"/>
      <c r="L79" s="40"/>
      <c r="M79" s="40"/>
      <c r="N79" s="52"/>
    </row>
    <row r="80" spans="1:14" ht="12" customHeight="1">
      <c r="A80" s="50"/>
      <c r="B80" s="40"/>
      <c r="C80" s="40"/>
      <c r="D80" s="40"/>
      <c r="E80" s="40"/>
      <c r="F80" s="40"/>
      <c r="G80" s="40"/>
      <c r="H80" s="40"/>
      <c r="I80" s="40"/>
      <c r="J80" s="66" t="s">
        <v>279</v>
      </c>
      <c r="K80" s="5"/>
      <c r="L80" s="40"/>
      <c r="M80" s="40"/>
      <c r="N80" s="91"/>
    </row>
    <row r="81" spans="1:14" ht="3.75" customHeight="1">
      <c r="A81" s="50"/>
      <c r="B81" s="40"/>
      <c r="C81" s="40"/>
      <c r="D81" s="40"/>
      <c r="E81" s="40"/>
      <c r="F81" s="40"/>
      <c r="G81" s="40"/>
      <c r="H81" s="40"/>
      <c r="I81" s="40"/>
      <c r="J81" s="40"/>
      <c r="K81" s="79"/>
      <c r="L81" s="40"/>
      <c r="M81" s="40"/>
      <c r="N81" s="91"/>
    </row>
    <row r="82" spans="1:22" ht="12" customHeight="1">
      <c r="A82" s="50"/>
      <c r="B82" s="40"/>
      <c r="C82" s="40"/>
      <c r="D82" s="40"/>
      <c r="E82" s="40"/>
      <c r="F82" s="40"/>
      <c r="G82" s="40"/>
      <c r="H82" s="40"/>
      <c r="I82" s="40"/>
      <c r="J82" s="66" t="s">
        <v>280</v>
      </c>
      <c r="K82" s="14"/>
      <c r="L82" s="40"/>
      <c r="M82" s="40"/>
      <c r="N82" s="52"/>
      <c r="U82" s="92"/>
      <c r="V82" s="73"/>
    </row>
    <row r="83" spans="1:17" ht="3.7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69"/>
      <c r="L83" s="54"/>
      <c r="M83" s="54"/>
      <c r="N83" s="93"/>
      <c r="Q83" s="94"/>
    </row>
    <row r="84" spans="1:17" ht="12.75">
      <c r="A84" s="74"/>
      <c r="B84" s="40"/>
      <c r="C84" s="40"/>
      <c r="D84" s="40"/>
      <c r="E84" s="40"/>
      <c r="F84" s="40"/>
      <c r="G84" s="40"/>
      <c r="H84" s="40"/>
      <c r="I84" s="40"/>
      <c r="J84" s="40"/>
      <c r="K84" s="51"/>
      <c r="L84" s="40"/>
      <c r="M84" s="40"/>
      <c r="N84" s="63"/>
      <c r="Q84" s="95"/>
    </row>
    <row r="85" spans="1:21" ht="13.5" thickBot="1">
      <c r="A85" s="74"/>
      <c r="B85" s="40"/>
      <c r="C85" s="40"/>
      <c r="D85" s="40"/>
      <c r="E85" s="40"/>
      <c r="F85" s="40"/>
      <c r="G85" s="40"/>
      <c r="H85" s="40"/>
      <c r="I85" s="40"/>
      <c r="J85" s="40"/>
      <c r="K85" s="51"/>
      <c r="L85" s="40"/>
      <c r="M85" s="40"/>
      <c r="N85" s="63"/>
      <c r="Q85" s="95"/>
      <c r="U85" s="96"/>
    </row>
    <row r="86" spans="1:17" ht="12.75">
      <c r="A86" s="97" t="s">
        <v>281</v>
      </c>
      <c r="B86" s="98"/>
      <c r="C86" s="98"/>
      <c r="D86" s="98"/>
      <c r="E86" s="98"/>
      <c r="F86" s="99"/>
      <c r="G86" s="99"/>
      <c r="H86" s="99"/>
      <c r="I86" s="100">
        <f>IF(AND(A87="",A88="",A89="",A90="",A91="",A92="",A93="",A94="",A95="",A96="",A97="",A98="",OR(A99="",A99="2"),A100="",A101="",A102="",A103="",A104=""),"Pas de fautes trouvées","")</f>
      </c>
      <c r="J86" s="99"/>
      <c r="K86" s="101"/>
      <c r="L86" s="99"/>
      <c r="M86" s="99"/>
      <c r="N86" s="102"/>
      <c r="Q86" s="94"/>
    </row>
    <row r="87" spans="1:17" ht="12.75">
      <c r="A87" s="103" t="str">
        <f>T8</f>
        <v>Veuillez compléter le numéro d'identification unique au §1.1</v>
      </c>
      <c r="B87" s="63"/>
      <c r="C87" s="63"/>
      <c r="D87" s="63"/>
      <c r="E87" s="63"/>
      <c r="F87" s="63"/>
      <c r="G87" s="63"/>
      <c r="H87" s="63"/>
      <c r="I87" s="63"/>
      <c r="J87" s="63"/>
      <c r="K87" s="104"/>
      <c r="L87" s="63"/>
      <c r="M87" s="63"/>
      <c r="N87" s="105"/>
      <c r="Q87" s="95"/>
    </row>
    <row r="88" spans="1:17" ht="12.75">
      <c r="A88" s="103" t="str">
        <f>T23</f>
        <v>Faites un choix pour l'utilisation au §3.1</v>
      </c>
      <c r="B88" s="63"/>
      <c r="C88" s="63"/>
      <c r="D88" s="63"/>
      <c r="E88" s="63"/>
      <c r="F88" s="63"/>
      <c r="G88" s="63"/>
      <c r="H88" s="63"/>
      <c r="I88" s="63"/>
      <c r="J88" s="63"/>
      <c r="K88" s="104"/>
      <c r="L88" s="63"/>
      <c r="M88" s="63"/>
      <c r="N88" s="105"/>
      <c r="Q88" s="95"/>
    </row>
    <row r="89" spans="1:17" ht="12.75">
      <c r="A89" s="103" t="str">
        <f>T32</f>
        <v>Veuillez compléter le contrôle au §4</v>
      </c>
      <c r="B89" s="63"/>
      <c r="C89" s="63"/>
      <c r="D89" s="63"/>
      <c r="E89" s="63"/>
      <c r="F89" s="63"/>
      <c r="G89" s="63"/>
      <c r="H89" s="63"/>
      <c r="I89" s="63"/>
      <c r="J89" s="63"/>
      <c r="K89" s="104"/>
      <c r="L89" s="63"/>
      <c r="M89" s="63"/>
      <c r="N89" s="105"/>
      <c r="Q89" s="94"/>
    </row>
    <row r="90" spans="1:17" ht="12.75">
      <c r="A90" s="103" t="str">
        <f>T41</f>
        <v>Veuillez compléter les données complémentaires au §5</v>
      </c>
      <c r="B90" s="63"/>
      <c r="C90" s="63"/>
      <c r="D90" s="63"/>
      <c r="E90" s="63"/>
      <c r="F90" s="63"/>
      <c r="G90" s="63"/>
      <c r="H90" s="63"/>
      <c r="I90" s="63"/>
      <c r="J90" s="63"/>
      <c r="K90" s="104"/>
      <c r="L90" s="63"/>
      <c r="M90" s="63"/>
      <c r="N90" s="105"/>
      <c r="Q90" s="94"/>
    </row>
    <row r="91" spans="1:17" ht="12.75">
      <c r="A91" s="103" t="str">
        <f>T66</f>
        <v>Veuillez compléter le statut de la source au §6</v>
      </c>
      <c r="B91" s="63"/>
      <c r="C91" s="63"/>
      <c r="D91" s="63"/>
      <c r="E91" s="63"/>
      <c r="F91" s="63"/>
      <c r="G91" s="63"/>
      <c r="H91" s="63"/>
      <c r="I91" s="63"/>
      <c r="J91" s="63"/>
      <c r="K91" s="104"/>
      <c r="L91" s="63"/>
      <c r="M91" s="63"/>
      <c r="N91" s="105"/>
      <c r="Q91" s="94"/>
    </row>
    <row r="92" spans="1:17" ht="12.75">
      <c r="A92" s="103">
        <f>T68</f>
      </c>
      <c r="B92" s="63"/>
      <c r="C92" s="63"/>
      <c r="D92" s="63"/>
      <c r="E92" s="63"/>
      <c r="F92" s="63"/>
      <c r="G92" s="63"/>
      <c r="H92" s="63"/>
      <c r="I92" s="63"/>
      <c r="J92" s="63"/>
      <c r="K92" s="104"/>
      <c r="L92" s="63"/>
      <c r="M92" s="63"/>
      <c r="N92" s="105"/>
      <c r="Q92" s="94"/>
    </row>
    <row r="93" spans="1:17" ht="12.75">
      <c r="A93" s="103">
        <f>T74</f>
      </c>
      <c r="B93" s="63"/>
      <c r="C93" s="63"/>
      <c r="D93" s="63"/>
      <c r="E93" s="63"/>
      <c r="F93" s="63"/>
      <c r="G93" s="63"/>
      <c r="H93" s="63"/>
      <c r="I93" s="63"/>
      <c r="J93" s="63"/>
      <c r="K93" s="104"/>
      <c r="L93" s="63"/>
      <c r="M93" s="63"/>
      <c r="N93" s="106"/>
      <c r="Q93" s="95"/>
    </row>
    <row r="94" spans="1:17" ht="12.75">
      <c r="A94" s="103">
        <f>T24</f>
      </c>
      <c r="B94" s="63"/>
      <c r="C94" s="63"/>
      <c r="D94" s="63"/>
      <c r="E94" s="63"/>
      <c r="F94" s="63"/>
      <c r="G94" s="63"/>
      <c r="H94" s="63"/>
      <c r="I94" s="63"/>
      <c r="J94" s="63"/>
      <c r="K94" s="104"/>
      <c r="L94" s="63"/>
      <c r="M94" s="63"/>
      <c r="N94" s="106"/>
      <c r="Q94" s="94"/>
    </row>
    <row r="95" spans="1:17" ht="12.75">
      <c r="A95" s="103"/>
      <c r="B95" s="63"/>
      <c r="C95" s="63"/>
      <c r="D95" s="63"/>
      <c r="E95" s="63"/>
      <c r="F95" s="63"/>
      <c r="G95" s="63"/>
      <c r="H95" s="63"/>
      <c r="I95" s="63"/>
      <c r="J95" s="63"/>
      <c r="K95" s="104"/>
      <c r="L95" s="63"/>
      <c r="M95" s="63"/>
      <c r="N95" s="106"/>
      <c r="Q95" s="95"/>
    </row>
    <row r="96" spans="1:17" ht="13.5" thickBo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9"/>
      <c r="L96" s="108"/>
      <c r="M96" s="108"/>
      <c r="N96" s="110"/>
      <c r="Q96" s="94"/>
    </row>
    <row r="97" spans="1:17" ht="12.75">
      <c r="A97" s="111"/>
      <c r="B97" s="63"/>
      <c r="C97" s="63"/>
      <c r="D97" s="63"/>
      <c r="E97" s="63"/>
      <c r="F97" s="63"/>
      <c r="G97" s="63"/>
      <c r="H97" s="63"/>
      <c r="I97" s="63"/>
      <c r="J97" s="63"/>
      <c r="K97" s="104"/>
      <c r="L97" s="63"/>
      <c r="M97" s="63"/>
      <c r="N97" s="40"/>
      <c r="Q97" s="95"/>
    </row>
    <row r="98" spans="1:17" ht="12.75">
      <c r="A98" s="111"/>
      <c r="B98" s="63"/>
      <c r="C98" s="63"/>
      <c r="D98" s="63"/>
      <c r="E98" s="63"/>
      <c r="F98" s="63"/>
      <c r="G98" s="63"/>
      <c r="H98" s="63"/>
      <c r="I98" s="63"/>
      <c r="J98" s="63"/>
      <c r="K98" s="104"/>
      <c r="L98" s="63"/>
      <c r="M98" s="63"/>
      <c r="N98" s="40"/>
      <c r="Q98" s="95"/>
    </row>
    <row r="99" spans="1:17" ht="15" customHeight="1">
      <c r="A99" s="111"/>
      <c r="B99" s="40"/>
      <c r="C99" s="40"/>
      <c r="D99" s="40"/>
      <c r="E99" s="40"/>
      <c r="F99" s="40"/>
      <c r="G99" s="40"/>
      <c r="H99" s="40"/>
      <c r="I99" s="40"/>
      <c r="J99" s="40"/>
      <c r="K99" s="51"/>
      <c r="L99" s="40"/>
      <c r="M99" s="40"/>
      <c r="N99" s="112"/>
      <c r="Q99" s="94"/>
    </row>
    <row r="100" spans="1:17" ht="12.75">
      <c r="A100" s="111"/>
      <c r="B100" s="40"/>
      <c r="C100" s="40"/>
      <c r="D100" s="40"/>
      <c r="E100" s="40"/>
      <c r="F100" s="40"/>
      <c r="G100" s="40"/>
      <c r="H100" s="40"/>
      <c r="I100" s="40"/>
      <c r="J100" s="40"/>
      <c r="K100" s="51"/>
      <c r="L100" s="40"/>
      <c r="M100" s="40"/>
      <c r="N100" s="40"/>
      <c r="Q100" s="94"/>
    </row>
    <row r="101" spans="1:17" ht="12.75">
      <c r="A101" s="111"/>
      <c r="B101" s="40"/>
      <c r="C101" s="40"/>
      <c r="D101" s="40"/>
      <c r="E101" s="40"/>
      <c r="F101" s="40"/>
      <c r="G101" s="40"/>
      <c r="H101" s="40"/>
      <c r="I101" s="40"/>
      <c r="J101" s="40"/>
      <c r="K101" s="51"/>
      <c r="L101" s="40"/>
      <c r="M101" s="40"/>
      <c r="N101" s="40"/>
      <c r="Q101" s="94"/>
    </row>
    <row r="102" spans="1:17" ht="12.75">
      <c r="A102" s="111"/>
      <c r="B102" s="40"/>
      <c r="C102" s="40"/>
      <c r="D102" s="40"/>
      <c r="E102" s="40"/>
      <c r="F102" s="40"/>
      <c r="G102" s="40"/>
      <c r="H102" s="40"/>
      <c r="I102" s="40"/>
      <c r="J102" s="40"/>
      <c r="K102" s="51"/>
      <c r="L102" s="40"/>
      <c r="M102" s="40"/>
      <c r="N102" s="40"/>
      <c r="Q102" s="94"/>
    </row>
    <row r="103" spans="1:17" ht="12.75">
      <c r="A103" s="111"/>
      <c r="B103" s="40"/>
      <c r="C103" s="40"/>
      <c r="D103" s="40"/>
      <c r="E103" s="40"/>
      <c r="F103" s="40"/>
      <c r="G103" s="40"/>
      <c r="H103" s="40"/>
      <c r="I103" s="40"/>
      <c r="J103" s="40"/>
      <c r="K103" s="51"/>
      <c r="L103" s="40"/>
      <c r="M103" s="40"/>
      <c r="N103" s="40"/>
      <c r="Q103" s="94"/>
    </row>
    <row r="104" spans="1:21" ht="12.75">
      <c r="A104" s="111"/>
      <c r="B104" s="40"/>
      <c r="C104" s="40"/>
      <c r="D104" s="40"/>
      <c r="E104" s="40"/>
      <c r="F104" s="40"/>
      <c r="G104" s="40"/>
      <c r="H104" s="40"/>
      <c r="I104" s="40"/>
      <c r="J104" s="40"/>
      <c r="K104" s="51"/>
      <c r="L104" s="40"/>
      <c r="M104" s="40"/>
      <c r="N104" s="40"/>
      <c r="Q104" s="94"/>
      <c r="U104" s="113"/>
    </row>
    <row r="105" spans="1:17" ht="12.75">
      <c r="A105" s="114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Q105" s="94"/>
    </row>
    <row r="106" ht="12.75">
      <c r="Q106" s="95"/>
    </row>
    <row r="107" ht="12.75">
      <c r="Q107" s="94"/>
    </row>
    <row r="108" ht="12.75">
      <c r="Q108" s="95"/>
    </row>
    <row r="109" ht="12.75">
      <c r="Q109" s="95"/>
    </row>
    <row r="110" ht="12.75">
      <c r="Q110" s="94"/>
    </row>
    <row r="111" ht="12.75">
      <c r="Q111" s="95"/>
    </row>
    <row r="112" ht="12.75">
      <c r="Q112" s="95"/>
    </row>
    <row r="113" ht="12.75">
      <c r="Q113" s="94"/>
    </row>
    <row r="114" ht="12.75">
      <c r="Q114" s="94"/>
    </row>
    <row r="115" ht="12.75">
      <c r="Q115" s="95"/>
    </row>
    <row r="116" ht="12.75">
      <c r="Q116" s="94"/>
    </row>
    <row r="117" ht="12.75">
      <c r="Q117" s="94"/>
    </row>
    <row r="118" ht="12.75">
      <c r="Q118" s="94"/>
    </row>
    <row r="119" ht="12.75">
      <c r="Q119" s="95"/>
    </row>
    <row r="120" ht="12.75">
      <c r="Q120" s="94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4"/>
    </row>
    <row r="126" ht="12.75">
      <c r="Q126" s="40"/>
    </row>
    <row r="127" ht="12.75">
      <c r="Q127" s="40"/>
    </row>
    <row r="128" ht="12.75">
      <c r="Q128" s="94"/>
    </row>
    <row r="129" ht="12.75">
      <c r="Q129" s="40"/>
    </row>
    <row r="130" ht="12.75">
      <c r="Q130" s="40"/>
    </row>
    <row r="131" ht="12.75">
      <c r="Q131" s="40"/>
    </row>
    <row r="132" ht="12.75">
      <c r="Q132" s="94"/>
    </row>
    <row r="133" ht="12.75">
      <c r="Q133" s="94"/>
    </row>
    <row r="134" ht="12.75">
      <c r="Q134" s="94"/>
    </row>
    <row r="135" ht="12.75">
      <c r="Q135" s="94"/>
    </row>
    <row r="136" ht="12.75">
      <c r="Q136" s="94"/>
    </row>
    <row r="137" ht="12.75">
      <c r="Q137" s="94"/>
    </row>
    <row r="138" ht="12.75">
      <c r="Q138" s="94"/>
    </row>
    <row r="139" ht="12.75">
      <c r="Q139" s="40"/>
    </row>
    <row r="140" ht="12.75">
      <c r="Q140" s="40"/>
    </row>
    <row r="141" ht="12.75">
      <c r="Q141" s="40"/>
    </row>
    <row r="142" ht="12.75">
      <c r="Q142" s="40"/>
    </row>
    <row r="143" ht="12.75">
      <c r="Q143" s="94"/>
    </row>
    <row r="144" ht="12.75">
      <c r="Q144" s="40"/>
    </row>
    <row r="145" ht="12.75">
      <c r="Q145" s="94"/>
    </row>
    <row r="146" ht="12.75">
      <c r="Q146" s="40"/>
    </row>
    <row r="147" ht="12.75">
      <c r="Q147" s="40"/>
    </row>
    <row r="148" ht="12.75">
      <c r="Q148" s="40"/>
    </row>
    <row r="149" ht="12.75">
      <c r="Q149" s="94"/>
    </row>
    <row r="150" ht="12.75">
      <c r="Q150" s="94"/>
    </row>
    <row r="151" ht="12.75">
      <c r="Q151" s="40"/>
    </row>
    <row r="152" ht="12.75">
      <c r="Q152" s="40"/>
    </row>
    <row r="153" ht="12.75">
      <c r="Q153" s="94"/>
    </row>
    <row r="154" spans="16:17" ht="12.75">
      <c r="P154" s="96"/>
      <c r="Q154" s="94"/>
    </row>
    <row r="155" ht="12.75">
      <c r="Q155" s="40"/>
    </row>
    <row r="156" ht="12.75">
      <c r="Q156" s="40"/>
    </row>
    <row r="157" ht="12.75">
      <c r="Q157" s="94"/>
    </row>
    <row r="158" ht="12.75">
      <c r="Q158" s="94"/>
    </row>
    <row r="159" ht="12.75">
      <c r="Q159" s="40"/>
    </row>
    <row r="160" ht="12.75">
      <c r="Q160" s="40"/>
    </row>
    <row r="161" ht="12.75">
      <c r="Q161" s="40"/>
    </row>
    <row r="162" ht="12.75">
      <c r="Q162" s="95"/>
    </row>
    <row r="163" ht="12.75">
      <c r="Q163" s="94"/>
    </row>
    <row r="164" ht="12.75">
      <c r="Q164" s="40"/>
    </row>
    <row r="165" ht="12.75">
      <c r="Q165" s="94"/>
    </row>
    <row r="166" ht="12.75">
      <c r="Q166" s="94"/>
    </row>
    <row r="167" ht="12.75">
      <c r="Q167" s="94"/>
    </row>
    <row r="168" ht="12.75">
      <c r="Q168" s="40"/>
    </row>
    <row r="169" ht="12.75">
      <c r="Q169" s="40"/>
    </row>
    <row r="170" ht="12.75">
      <c r="Q170" s="40"/>
    </row>
    <row r="171" ht="12.75">
      <c r="Q171" s="94"/>
    </row>
    <row r="172" ht="12.75">
      <c r="Q172" s="94"/>
    </row>
    <row r="173" ht="12.75">
      <c r="Q173" s="40"/>
    </row>
    <row r="174" ht="12.75">
      <c r="Q174" s="94"/>
    </row>
    <row r="175" ht="12.75">
      <c r="Q175" s="40"/>
    </row>
    <row r="176" ht="12.75">
      <c r="Q176" s="95"/>
    </row>
    <row r="177" ht="12.75">
      <c r="Q177" s="94"/>
    </row>
    <row r="178" ht="12.75">
      <c r="Q178" s="94"/>
    </row>
    <row r="179" ht="12.75">
      <c r="Q179" s="40"/>
    </row>
    <row r="180" ht="12.75">
      <c r="Q180" s="94"/>
    </row>
    <row r="181" ht="12.75">
      <c r="Q181" s="94"/>
    </row>
    <row r="182" ht="12.75">
      <c r="Q182" s="40"/>
    </row>
    <row r="183" ht="12.75">
      <c r="Q183" s="94"/>
    </row>
    <row r="184" ht="12.75">
      <c r="Q184" s="40"/>
    </row>
    <row r="185" ht="12.75">
      <c r="Q185" s="94"/>
    </row>
    <row r="186" ht="12.75">
      <c r="Q186" s="94"/>
    </row>
    <row r="187" ht="12.75">
      <c r="Q187" s="40"/>
    </row>
    <row r="188" ht="12.75">
      <c r="Q188" s="94"/>
    </row>
    <row r="189" ht="12.75">
      <c r="Q189" s="94"/>
    </row>
    <row r="190" ht="12.75">
      <c r="Q190" s="94"/>
    </row>
    <row r="191" ht="12.75">
      <c r="Q191" s="94"/>
    </row>
    <row r="192" ht="12.75">
      <c r="Q192" s="94"/>
    </row>
    <row r="193" ht="12.75">
      <c r="Q193" s="94"/>
    </row>
    <row r="194" ht="12.75">
      <c r="Q194" s="94"/>
    </row>
    <row r="195" ht="12.75">
      <c r="Q195" s="94"/>
    </row>
    <row r="196" ht="12.75">
      <c r="Q196" s="40"/>
    </row>
    <row r="197" ht="12.75">
      <c r="Q197" s="94"/>
    </row>
    <row r="198" ht="12.75">
      <c r="Q198" s="40"/>
    </row>
    <row r="199" ht="12.75">
      <c r="Q199" s="94"/>
    </row>
    <row r="200" ht="12.75">
      <c r="Q200" s="94"/>
    </row>
    <row r="201" ht="12.75">
      <c r="Q201" s="94"/>
    </row>
    <row r="202" ht="12.75">
      <c r="Q202" s="94"/>
    </row>
    <row r="203" ht="12.75">
      <c r="Q203" s="94"/>
    </row>
    <row r="204" ht="12.75">
      <c r="Q204" s="94"/>
    </row>
    <row r="205" ht="12.75">
      <c r="Q205" s="94"/>
    </row>
    <row r="206" ht="12.75">
      <c r="Q206" s="40"/>
    </row>
    <row r="207" ht="12.75">
      <c r="Q207" s="94"/>
    </row>
    <row r="208" ht="12.75">
      <c r="Q208" s="40"/>
    </row>
    <row r="209" ht="12.75">
      <c r="Q209" s="94"/>
    </row>
    <row r="210" ht="12.75">
      <c r="Q210" s="40"/>
    </row>
    <row r="211" ht="12.75">
      <c r="Q211" s="94"/>
    </row>
    <row r="212" ht="12.75">
      <c r="Q212" s="94"/>
    </row>
    <row r="213" ht="12.75">
      <c r="Q213" s="40"/>
    </row>
    <row r="214" ht="12.75">
      <c r="Q214" s="40"/>
    </row>
    <row r="215" ht="12.75">
      <c r="Q215" s="40"/>
    </row>
    <row r="216" ht="12.75">
      <c r="Q216" s="40"/>
    </row>
    <row r="217" ht="12.75">
      <c r="Q217" s="94"/>
    </row>
    <row r="218" spans="16:17" ht="12.75">
      <c r="P218" s="96"/>
      <c r="Q218" s="94"/>
    </row>
    <row r="219" spans="16:17" ht="12.75">
      <c r="P219" s="96"/>
      <c r="Q219" s="95"/>
    </row>
    <row r="220" spans="16:17" ht="12.75">
      <c r="P220" s="96"/>
      <c r="Q220" s="88"/>
    </row>
    <row r="221" spans="16:17" ht="12.75">
      <c r="P221" s="96"/>
      <c r="Q221" s="94"/>
    </row>
    <row r="222" spans="16:17" ht="12.75">
      <c r="P222" s="96"/>
      <c r="Q222" s="88"/>
    </row>
    <row r="223" spans="16:17" ht="12.75">
      <c r="P223" s="96"/>
      <c r="Q223" s="88"/>
    </row>
    <row r="224" spans="16:17" ht="12.75">
      <c r="P224" s="96"/>
      <c r="Q224" s="88"/>
    </row>
    <row r="225" spans="16:17" ht="12.75">
      <c r="P225" s="96"/>
      <c r="Q225" s="88"/>
    </row>
    <row r="226" ht="12.75">
      <c r="Q226" s="94"/>
    </row>
    <row r="227" ht="12.75">
      <c r="Q227" s="94"/>
    </row>
    <row r="228" ht="12.75">
      <c r="Q228" s="40"/>
    </row>
    <row r="229" ht="12.75">
      <c r="Q229" s="94"/>
    </row>
    <row r="230" ht="12.75">
      <c r="Q230" s="94"/>
    </row>
    <row r="231" ht="12.75">
      <c r="Q231" s="94"/>
    </row>
    <row r="232" ht="12.75">
      <c r="Q232" s="40"/>
    </row>
    <row r="233" ht="12.75">
      <c r="Q233" s="94"/>
    </row>
    <row r="234" ht="12.75">
      <c r="Q234" s="94"/>
    </row>
    <row r="235" ht="12.75">
      <c r="Q235" s="94"/>
    </row>
    <row r="236" ht="12.75">
      <c r="Q236" s="94"/>
    </row>
    <row r="237" ht="12.75">
      <c r="Q237" s="40"/>
    </row>
    <row r="238" ht="12.75">
      <c r="Q238" s="94"/>
    </row>
    <row r="239" ht="12.75">
      <c r="Q239" s="94"/>
    </row>
    <row r="240" ht="12.75">
      <c r="Q240" s="94"/>
    </row>
    <row r="241" ht="12.75">
      <c r="Q241" s="94"/>
    </row>
    <row r="242" ht="12.75">
      <c r="Q242" s="94"/>
    </row>
    <row r="243" ht="12.75">
      <c r="Q243" s="94"/>
    </row>
    <row r="244" ht="12.75">
      <c r="Q244" s="94"/>
    </row>
    <row r="245" ht="12.75">
      <c r="Q245" s="94"/>
    </row>
    <row r="246" ht="12.75">
      <c r="Q246" s="40"/>
    </row>
    <row r="247" ht="12.75">
      <c r="Q247" s="94"/>
    </row>
    <row r="248" ht="12.75">
      <c r="Q248" s="94"/>
    </row>
    <row r="249" ht="12.75">
      <c r="Q249" s="40"/>
    </row>
    <row r="250" ht="12.75">
      <c r="Q250" s="94"/>
    </row>
    <row r="251" ht="12.75">
      <c r="Q251" s="94"/>
    </row>
    <row r="252" ht="12.75">
      <c r="Q252" s="94"/>
    </row>
    <row r="253" ht="12.75">
      <c r="Q253" s="94"/>
    </row>
    <row r="254" ht="12.75">
      <c r="Q254" s="94"/>
    </row>
    <row r="255" ht="12.75">
      <c r="Q255" s="40"/>
    </row>
    <row r="256" ht="12.75">
      <c r="Q256" s="94"/>
    </row>
    <row r="257" ht="12.75">
      <c r="Q257" s="94"/>
    </row>
    <row r="258" ht="12.75">
      <c r="Q258" s="94"/>
    </row>
    <row r="259" ht="12.75">
      <c r="Q259" s="40"/>
    </row>
    <row r="260" ht="12.75">
      <c r="Q260" s="94"/>
    </row>
    <row r="261" ht="12.75">
      <c r="Q261" s="40"/>
    </row>
    <row r="262" ht="12.75">
      <c r="Q262" s="94"/>
    </row>
    <row r="263" ht="12.75">
      <c r="Q263" s="94"/>
    </row>
    <row r="264" ht="12.75">
      <c r="Q264" s="94"/>
    </row>
    <row r="265" ht="12.75">
      <c r="Q265" s="40"/>
    </row>
    <row r="266" ht="12.75">
      <c r="Q266" s="94"/>
    </row>
    <row r="267" ht="12.75">
      <c r="Q267" s="94"/>
    </row>
    <row r="268" ht="12.75">
      <c r="Q268" s="94"/>
    </row>
    <row r="269" ht="12.75">
      <c r="Q269" s="94"/>
    </row>
    <row r="270" ht="12.75">
      <c r="Q270" s="94"/>
    </row>
    <row r="271" ht="12.75">
      <c r="Q271" s="94"/>
    </row>
    <row r="272" ht="12.75">
      <c r="Q272" s="94"/>
    </row>
    <row r="273" ht="12.75">
      <c r="Q273" s="94"/>
    </row>
    <row r="274" ht="12.75">
      <c r="Q274" s="94"/>
    </row>
    <row r="275" ht="12.75">
      <c r="Q275" s="40"/>
    </row>
    <row r="276" ht="12.75">
      <c r="Q276" s="40"/>
    </row>
    <row r="277" ht="12.75">
      <c r="Q277" s="94"/>
    </row>
    <row r="278" ht="12.75">
      <c r="Q278" s="94"/>
    </row>
    <row r="279" ht="12.75">
      <c r="Q279" s="40"/>
    </row>
    <row r="280" ht="12.75">
      <c r="Q280" s="94"/>
    </row>
    <row r="281" ht="12.75">
      <c r="Q281" s="94"/>
    </row>
    <row r="282" ht="12.75">
      <c r="Q282" s="94"/>
    </row>
    <row r="283" ht="12.75">
      <c r="Q283" s="40"/>
    </row>
    <row r="284" ht="12.75">
      <c r="Q284" s="94"/>
    </row>
    <row r="285" ht="12.75">
      <c r="Q285" s="94"/>
    </row>
    <row r="286" ht="12.75">
      <c r="Q286" s="40"/>
    </row>
    <row r="287" ht="12.75">
      <c r="Q287" s="40"/>
    </row>
    <row r="288" ht="12.75">
      <c r="Q288" s="94"/>
    </row>
    <row r="289" ht="12.75">
      <c r="Q289" s="94"/>
    </row>
    <row r="290" ht="12.75">
      <c r="Q290" s="94"/>
    </row>
    <row r="291" ht="12.75">
      <c r="Q291" s="40"/>
    </row>
    <row r="292" ht="12.75">
      <c r="Q292" s="94"/>
    </row>
    <row r="293" ht="12.75">
      <c r="Q293" s="94"/>
    </row>
    <row r="294" ht="12.75">
      <c r="Q294" s="94"/>
    </row>
    <row r="295" ht="12.75">
      <c r="Q295" s="94"/>
    </row>
    <row r="296" ht="12.75">
      <c r="Q296" s="94"/>
    </row>
    <row r="297" ht="12.75">
      <c r="Q297" s="94"/>
    </row>
    <row r="298" ht="12.75">
      <c r="Q298" s="94"/>
    </row>
    <row r="299" ht="12.75">
      <c r="Q299" s="94"/>
    </row>
    <row r="300" ht="12.75">
      <c r="Q300" s="94"/>
    </row>
    <row r="301" ht="12.75">
      <c r="Q301" s="94"/>
    </row>
    <row r="302" ht="12.75">
      <c r="Q302" s="94"/>
    </row>
    <row r="303" ht="12.75">
      <c r="Q303" s="40"/>
    </row>
    <row r="304" ht="12.75">
      <c r="Q304" s="40"/>
    </row>
    <row r="305" ht="12.75">
      <c r="Q305" s="40"/>
    </row>
    <row r="306" ht="12.75">
      <c r="Q306" s="40"/>
    </row>
    <row r="307" ht="12.75">
      <c r="Q307" s="94"/>
    </row>
    <row r="308" ht="12.75">
      <c r="Q308" s="40"/>
    </row>
    <row r="309" ht="12.75">
      <c r="Q309" s="40"/>
    </row>
    <row r="310" ht="12.75">
      <c r="Q310" s="94"/>
    </row>
    <row r="311" ht="12.75">
      <c r="Q311" s="94"/>
    </row>
    <row r="312" ht="12.75">
      <c r="Q312" s="94"/>
    </row>
    <row r="313" ht="12.75">
      <c r="Q313" s="94"/>
    </row>
    <row r="314" ht="12.75">
      <c r="Q314" s="94"/>
    </row>
    <row r="315" ht="12.75">
      <c r="Q315" s="40"/>
    </row>
    <row r="316" ht="12.75">
      <c r="Q316" s="94"/>
    </row>
    <row r="317" ht="12.75">
      <c r="Q317" s="40"/>
    </row>
    <row r="318" ht="12.75">
      <c r="Q318" s="40"/>
    </row>
    <row r="319" ht="12.75">
      <c r="Q319" s="94"/>
    </row>
    <row r="320" ht="12.75">
      <c r="Q320" s="94"/>
    </row>
    <row r="321" ht="12.75">
      <c r="Q321" s="94"/>
    </row>
    <row r="322" ht="12.75">
      <c r="Q322" s="94"/>
    </row>
    <row r="323" ht="12.75">
      <c r="Q323" s="94"/>
    </row>
    <row r="324" ht="12.75">
      <c r="Q324" s="40"/>
    </row>
    <row r="325" ht="12.75">
      <c r="Q325" s="94"/>
    </row>
    <row r="326" ht="12.75">
      <c r="Q326" s="94"/>
    </row>
    <row r="327" ht="12.75">
      <c r="Q327" s="94"/>
    </row>
    <row r="328" ht="12.75">
      <c r="Q328" s="94"/>
    </row>
    <row r="329" ht="12.75">
      <c r="Q329" s="40"/>
    </row>
    <row r="330" ht="12.75">
      <c r="Q330" s="40"/>
    </row>
    <row r="331" ht="12.75">
      <c r="Q331" s="40"/>
    </row>
    <row r="332" ht="12.75">
      <c r="Q332" s="94"/>
    </row>
    <row r="333" ht="12.75">
      <c r="Q333" s="94"/>
    </row>
    <row r="334" ht="12.75">
      <c r="Q334" s="95"/>
    </row>
    <row r="335" ht="12.75">
      <c r="Q335" s="40"/>
    </row>
    <row r="336" ht="12.75">
      <c r="Q336" s="40"/>
    </row>
    <row r="337" ht="12.75">
      <c r="Q337" s="95"/>
    </row>
    <row r="338" ht="12.75">
      <c r="Q338" s="40"/>
    </row>
    <row r="339" ht="12.75">
      <c r="Q339" s="40"/>
    </row>
    <row r="340" ht="12.75">
      <c r="Q340" s="40"/>
    </row>
    <row r="341" ht="12.75">
      <c r="Q341" s="40"/>
    </row>
    <row r="342" ht="12.75">
      <c r="Q342" s="94"/>
    </row>
    <row r="343" ht="12.75">
      <c r="Q343" s="94"/>
    </row>
    <row r="344" ht="12.75">
      <c r="Q344" s="40"/>
    </row>
    <row r="345" ht="12.75">
      <c r="Q345" s="40"/>
    </row>
    <row r="346" ht="12.75">
      <c r="Q346" s="40"/>
    </row>
    <row r="347" ht="12.75">
      <c r="Q347" s="94"/>
    </row>
    <row r="348" ht="12.75">
      <c r="Q348" s="94"/>
    </row>
    <row r="349" ht="12.75">
      <c r="Q349" s="94"/>
    </row>
    <row r="350" ht="12.75">
      <c r="Q350" s="94"/>
    </row>
    <row r="351" ht="12.75">
      <c r="Q351" s="94"/>
    </row>
    <row r="352" ht="12.75">
      <c r="Q352" s="94"/>
    </row>
    <row r="353" ht="12.75">
      <c r="Q353" s="94"/>
    </row>
    <row r="354" ht="12.75">
      <c r="Q354" s="40"/>
    </row>
    <row r="355" ht="12.75">
      <c r="Q355" s="94"/>
    </row>
    <row r="356" ht="12.75">
      <c r="Q356" s="94"/>
    </row>
    <row r="357" spans="16:17" ht="12.75">
      <c r="P357" s="113"/>
      <c r="Q357" s="115"/>
    </row>
    <row r="358" ht="12.75">
      <c r="Q358" s="94"/>
    </row>
    <row r="359" ht="12.75">
      <c r="Q359" s="94"/>
    </row>
    <row r="360" ht="12.75">
      <c r="Q360" s="94"/>
    </row>
    <row r="361" ht="12.75">
      <c r="Q361" s="94"/>
    </row>
    <row r="362" ht="12.75">
      <c r="Q362" s="94"/>
    </row>
    <row r="363" ht="12.75">
      <c r="Q363" s="94"/>
    </row>
    <row r="364" ht="12.75">
      <c r="Q364" s="94"/>
    </row>
    <row r="365" ht="12.75">
      <c r="Q365" s="94"/>
    </row>
    <row r="366" ht="12.75">
      <c r="Q366" s="94"/>
    </row>
    <row r="367" ht="12.75">
      <c r="Q367" s="94"/>
    </row>
    <row r="368" ht="12.75">
      <c r="Q368" s="40"/>
    </row>
    <row r="369" ht="12.75">
      <c r="Q369" s="94"/>
    </row>
    <row r="370" ht="12.75">
      <c r="Q370" s="94"/>
    </row>
    <row r="371" ht="12.75">
      <c r="Q371" s="94"/>
    </row>
    <row r="372" ht="12.75">
      <c r="Q372" s="94"/>
    </row>
    <row r="373" ht="12.75">
      <c r="Q373" s="94"/>
    </row>
    <row r="374" ht="12.75">
      <c r="Q374" s="94"/>
    </row>
    <row r="375" ht="12.75">
      <c r="Q375" s="94"/>
    </row>
    <row r="376" ht="12.75">
      <c r="Q376" s="115"/>
    </row>
    <row r="377" ht="12.75">
      <c r="Q377" s="115"/>
    </row>
    <row r="378" ht="12.75">
      <c r="Q378" s="115"/>
    </row>
    <row r="379" ht="12.75">
      <c r="Q379" s="115"/>
    </row>
    <row r="380" ht="12.75">
      <c r="Q380" s="115"/>
    </row>
  </sheetData>
  <sheetProtection password="C96F" sheet="1" selectLockedCells="1"/>
  <conditionalFormatting sqref="K71">
    <cfRule type="expression" priority="1" dxfId="0" stopIfTrue="1">
      <formula>"if($K$76=""Overdracht van bron naar buitenland"")"</formula>
    </cfRule>
  </conditionalFormatting>
  <dataValidations count="3">
    <dataValidation type="list" allowBlank="1" showInputMessage="1" showErrorMessage="1" sqref="K15">
      <formula1>houder2</formula1>
    </dataValidation>
    <dataValidation type="list" allowBlank="1" showInputMessage="1" showErrorMessage="1" sqref="K41">
      <formula1>nucliden1</formula1>
    </dataValidation>
    <dataValidation type="list" allowBlank="1" showInputMessage="1" showErrorMessage="1" sqref="K68">
      <formula1>status3</formula1>
    </dataValidation>
  </dataValidations>
  <printOptions/>
  <pageMargins left="0.5511811023622047" right="0.5511811023622047" top="0.5905511811023623" bottom="0.984251968503937" header="0.11811023622047245" footer="0.5118110236220472"/>
  <pageSetup horizontalDpi="600" verticalDpi="600" orientation="portrait" paperSize="9" r:id="rId3"/>
  <headerFooter alignWithMargins="0">
    <oddHeader>&amp;Rv0.5</oddHeader>
    <oddFooter>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D201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30.57421875" style="0" customWidth="1"/>
    <col min="3" max="3" width="27.57421875" style="2" customWidth="1"/>
    <col min="4" max="4" width="50.8515625" style="0" customWidth="1"/>
  </cols>
  <sheetData>
    <row r="2" ht="12.75">
      <c r="B2" s="4"/>
    </row>
    <row r="3" spans="2:4" ht="12.75">
      <c r="B3" s="4" t="s">
        <v>239</v>
      </c>
      <c r="C3" s="3"/>
      <c r="D3" s="4" t="s">
        <v>287</v>
      </c>
    </row>
    <row r="4" spans="2:4" ht="12.75">
      <c r="B4" s="4" t="s">
        <v>241</v>
      </c>
      <c r="C4" s="3"/>
      <c r="D4" s="4" t="s">
        <v>288</v>
      </c>
    </row>
    <row r="5" spans="2:4" ht="12.75">
      <c r="B5" s="4" t="s">
        <v>242</v>
      </c>
      <c r="C5" s="3"/>
      <c r="D5" s="4" t="s">
        <v>289</v>
      </c>
    </row>
    <row r="6" spans="2:4" ht="12.75">
      <c r="B6" s="4" t="s">
        <v>240</v>
      </c>
      <c r="C6" s="3"/>
      <c r="D6" s="4" t="s">
        <v>290</v>
      </c>
    </row>
    <row r="7" spans="2:4" ht="12.75">
      <c r="B7" s="4" t="s">
        <v>243</v>
      </c>
      <c r="C7" s="3"/>
      <c r="D7" s="4" t="s">
        <v>291</v>
      </c>
    </row>
    <row r="8" spans="2:4" ht="12.75">
      <c r="B8" s="4" t="s">
        <v>244</v>
      </c>
      <c r="C8" s="3"/>
      <c r="D8" s="4" t="s">
        <v>292</v>
      </c>
    </row>
    <row r="9" spans="2:4" ht="12.75">
      <c r="B9" s="4" t="s">
        <v>245</v>
      </c>
      <c r="C9" s="3"/>
      <c r="D9" s="4" t="s">
        <v>293</v>
      </c>
    </row>
    <row r="12" spans="2:3" ht="13.5" customHeight="1">
      <c r="B12" t="s">
        <v>41</v>
      </c>
      <c r="C12" s="16">
        <v>400000000000</v>
      </c>
    </row>
    <row r="13" spans="2:3" ht="13.5" customHeight="1">
      <c r="B13" t="s">
        <v>42</v>
      </c>
      <c r="C13" s="16">
        <v>5000000000</v>
      </c>
    </row>
    <row r="14" spans="2:3" ht="13.5" customHeight="1">
      <c r="B14" t="s">
        <v>43</v>
      </c>
      <c r="C14" s="16">
        <v>5000000000</v>
      </c>
    </row>
    <row r="15" spans="2:3" ht="13.5" customHeight="1">
      <c r="B15" t="s">
        <v>44</v>
      </c>
      <c r="C15" s="16">
        <v>400000000000</v>
      </c>
    </row>
    <row r="16" spans="2:3" ht="13.5" customHeight="1">
      <c r="B16" t="s">
        <v>45</v>
      </c>
      <c r="C16" s="16">
        <v>400000000000</v>
      </c>
    </row>
    <row r="17" spans="2:3" ht="13.5" customHeight="1">
      <c r="B17" t="s">
        <v>46</v>
      </c>
      <c r="C17" s="16">
        <v>100000000000</v>
      </c>
    </row>
    <row r="18" spans="2:3" ht="13.5" customHeight="1">
      <c r="B18" t="s">
        <v>47</v>
      </c>
      <c r="C18" s="16">
        <v>400000000000</v>
      </c>
    </row>
    <row r="19" spans="2:3" ht="13.5" customHeight="1">
      <c r="B19" t="s">
        <v>48</v>
      </c>
      <c r="C19" s="16">
        <v>9000000000</v>
      </c>
    </row>
    <row r="20" spans="2:3" ht="13.5" customHeight="1">
      <c r="B20" t="s">
        <v>49</v>
      </c>
      <c r="C20" s="16">
        <v>400000000000</v>
      </c>
    </row>
    <row r="21" spans="2:3" ht="13.5" customHeight="1">
      <c r="B21" t="s">
        <v>50</v>
      </c>
      <c r="C21" s="16">
        <v>30000000000</v>
      </c>
    </row>
    <row r="22" spans="2:3" ht="13.5" customHeight="1">
      <c r="B22" t="s">
        <v>51</v>
      </c>
      <c r="C22" s="16">
        <v>5000000000</v>
      </c>
    </row>
    <row r="23" spans="2:3" ht="13.5" customHeight="1">
      <c r="B23" t="s">
        <v>52</v>
      </c>
      <c r="C23" s="16">
        <v>100000000000</v>
      </c>
    </row>
    <row r="24" spans="2:3" ht="13.5" customHeight="1">
      <c r="B24" t="s">
        <v>53</v>
      </c>
      <c r="C24" s="16">
        <v>3000000000</v>
      </c>
    </row>
    <row r="25" spans="2:3" ht="13.5" customHeight="1">
      <c r="B25" t="s">
        <v>54</v>
      </c>
      <c r="C25" s="16">
        <v>4000000000</v>
      </c>
    </row>
    <row r="26" spans="2:3" ht="13.5" customHeight="1">
      <c r="B26" t="s">
        <v>55</v>
      </c>
      <c r="C26" s="16">
        <v>300000000000</v>
      </c>
    </row>
    <row r="27" spans="2:3" ht="13.5" customHeight="1">
      <c r="B27" t="s">
        <v>56</v>
      </c>
      <c r="C27" s="16">
        <v>3000000000</v>
      </c>
    </row>
    <row r="28" spans="2:3" ht="13.5" customHeight="1">
      <c r="B28" t="s">
        <v>57</v>
      </c>
      <c r="C28" s="16">
        <v>10000000000</v>
      </c>
    </row>
    <row r="29" spans="2:3" ht="13.5" customHeight="1">
      <c r="B29" t="s">
        <v>58</v>
      </c>
      <c r="C29" s="16">
        <v>400000000000</v>
      </c>
    </row>
    <row r="30" spans="2:3" ht="13.5" customHeight="1">
      <c r="B30" t="s">
        <v>59</v>
      </c>
      <c r="C30" s="16">
        <v>9000000000</v>
      </c>
    </row>
    <row r="31" spans="2:3" ht="13.5" customHeight="1">
      <c r="B31" t="s">
        <v>60</v>
      </c>
      <c r="C31" s="16">
        <v>3000000000</v>
      </c>
    </row>
    <row r="32" spans="2:3" ht="13.5" customHeight="1">
      <c r="B32" t="s">
        <v>61</v>
      </c>
      <c r="C32" s="16">
        <v>100000000000</v>
      </c>
    </row>
    <row r="33" spans="2:3" ht="13.5" customHeight="1">
      <c r="B33" t="s">
        <v>62</v>
      </c>
      <c r="C33" s="16">
        <v>10000000000</v>
      </c>
    </row>
    <row r="34" spans="2:3" ht="13.5" customHeight="1">
      <c r="B34" t="s">
        <v>63</v>
      </c>
      <c r="C34" s="16">
        <v>4000000000</v>
      </c>
    </row>
    <row r="35" spans="2:3" ht="13.5" customHeight="1">
      <c r="B35" t="s">
        <v>64</v>
      </c>
      <c r="C35" s="17" t="s">
        <v>229</v>
      </c>
    </row>
    <row r="36" spans="2:3" ht="13.5" customHeight="1">
      <c r="B36" t="s">
        <v>65</v>
      </c>
      <c r="C36" s="16">
        <v>400000000000</v>
      </c>
    </row>
    <row r="37" spans="2:3" ht="13.5" customHeight="1">
      <c r="B37" t="s">
        <v>66</v>
      </c>
      <c r="C37" s="16">
        <v>20000000000</v>
      </c>
    </row>
    <row r="38" spans="2:3" ht="13.5" customHeight="1">
      <c r="B38" t="s">
        <v>67</v>
      </c>
      <c r="C38" s="16">
        <v>400000000000</v>
      </c>
    </row>
    <row r="39" spans="2:3" ht="13.5" customHeight="1">
      <c r="B39" t="s">
        <v>68</v>
      </c>
      <c r="C39" s="16">
        <v>400000000000</v>
      </c>
    </row>
    <row r="40" spans="2:3" ht="13.5" customHeight="1">
      <c r="B40" t="s">
        <v>69</v>
      </c>
      <c r="C40" s="16">
        <v>10000000000</v>
      </c>
    </row>
    <row r="41" spans="2:3" ht="13.5" customHeight="1">
      <c r="B41" t="s">
        <v>70</v>
      </c>
      <c r="C41" s="16">
        <v>3000000000</v>
      </c>
    </row>
    <row r="42" spans="2:3" ht="13.5" customHeight="1">
      <c r="B42" t="s">
        <v>71</v>
      </c>
      <c r="C42" s="16">
        <v>200000000000</v>
      </c>
    </row>
    <row r="43" spans="2:3" ht="13.5" customHeight="1">
      <c r="B43" t="s">
        <v>72</v>
      </c>
      <c r="C43" s="16">
        <v>30000000000</v>
      </c>
    </row>
    <row r="44" spans="2:3" ht="13.5" customHeight="1">
      <c r="B44" t="s">
        <v>73</v>
      </c>
      <c r="C44" s="16">
        <v>4000000000</v>
      </c>
    </row>
    <row r="45" spans="2:3" ht="13.5" customHeight="1">
      <c r="B45" t="s">
        <v>74</v>
      </c>
      <c r="C45" s="16">
        <v>400000000000</v>
      </c>
    </row>
    <row r="46" spans="2:3" ht="13.5" customHeight="1">
      <c r="B46" t="s">
        <v>75</v>
      </c>
      <c r="C46" s="16">
        <v>100000000000</v>
      </c>
    </row>
    <row r="47" spans="2:3" ht="13.5" customHeight="1">
      <c r="B47" t="s">
        <v>76</v>
      </c>
      <c r="C47" s="16">
        <v>5000000000</v>
      </c>
    </row>
    <row r="48" spans="2:3" ht="13.5" customHeight="1">
      <c r="B48" t="s">
        <v>77</v>
      </c>
      <c r="C48" s="16">
        <v>20000000000</v>
      </c>
    </row>
    <row r="49" spans="2:3" ht="13.5" customHeight="1">
      <c r="B49" t="s">
        <v>78</v>
      </c>
      <c r="C49" s="16">
        <v>6000000000</v>
      </c>
    </row>
    <row r="50" spans="2:3" ht="13.5" customHeight="1">
      <c r="B50" s="1" t="s">
        <v>79</v>
      </c>
      <c r="C50" s="16">
        <v>3000000000</v>
      </c>
    </row>
    <row r="51" spans="2:3" ht="13.5" customHeight="1">
      <c r="B51" t="s">
        <v>80</v>
      </c>
      <c r="C51" s="16">
        <v>6000000000</v>
      </c>
    </row>
    <row r="52" spans="2:3" ht="13.5" customHeight="1">
      <c r="B52" t="s">
        <v>81</v>
      </c>
      <c r="C52" s="17" t="s">
        <v>230</v>
      </c>
    </row>
    <row r="53" spans="2:3" ht="13.5" customHeight="1">
      <c r="B53" t="s">
        <v>82</v>
      </c>
      <c r="C53" s="16">
        <v>20000000000</v>
      </c>
    </row>
    <row r="54" spans="2:3" ht="13.5" customHeight="1">
      <c r="B54" t="s">
        <v>83</v>
      </c>
      <c r="C54" s="16">
        <v>400000000000</v>
      </c>
    </row>
    <row r="55" spans="2:3" ht="13.5" customHeight="1">
      <c r="B55" t="s">
        <v>84</v>
      </c>
      <c r="C55" s="16">
        <v>7000000000</v>
      </c>
    </row>
    <row r="56" spans="2:3" ht="13.5" customHeight="1">
      <c r="B56" t="s">
        <v>85</v>
      </c>
      <c r="C56" s="16">
        <v>10000000000</v>
      </c>
    </row>
    <row r="57" spans="2:3" ht="13.5" customHeight="1">
      <c r="B57" t="s">
        <v>86</v>
      </c>
      <c r="C57" s="16">
        <v>400000000000</v>
      </c>
    </row>
    <row r="58" spans="2:3" ht="13.5" customHeight="1">
      <c r="B58" t="s">
        <v>87</v>
      </c>
      <c r="C58" s="16">
        <v>10000000000</v>
      </c>
    </row>
    <row r="59" spans="2:3" ht="13.5" customHeight="1">
      <c r="B59" t="s">
        <v>88</v>
      </c>
      <c r="C59" s="16">
        <v>4000000000</v>
      </c>
    </row>
    <row r="60" spans="2:3" ht="13.5" customHeight="1">
      <c r="B60" t="s">
        <v>89</v>
      </c>
      <c r="C60" s="17" t="s">
        <v>231</v>
      </c>
    </row>
    <row r="61" spans="2:3" ht="13.5" customHeight="1">
      <c r="B61" t="s">
        <v>90</v>
      </c>
      <c r="C61" s="16">
        <v>400000000000</v>
      </c>
    </row>
    <row r="62" spans="2:3" ht="13.5" customHeight="1">
      <c r="B62" t="s">
        <v>91</v>
      </c>
      <c r="C62" s="16">
        <v>400000000000</v>
      </c>
    </row>
    <row r="63" spans="2:3" ht="13.5" customHeight="1">
      <c r="B63" t="s">
        <v>92</v>
      </c>
      <c r="C63" s="16">
        <v>50000000000</v>
      </c>
    </row>
    <row r="64" spans="2:3" ht="13.5" customHeight="1">
      <c r="B64" t="s">
        <v>93</v>
      </c>
      <c r="C64" s="16">
        <v>20000000000</v>
      </c>
    </row>
    <row r="65" spans="2:3" ht="13.5" customHeight="1">
      <c r="B65" t="s">
        <v>94</v>
      </c>
      <c r="C65" s="16">
        <v>2000000000</v>
      </c>
    </row>
    <row r="66" spans="2:3" ht="13.5" customHeight="1">
      <c r="B66" t="s">
        <v>95</v>
      </c>
      <c r="C66" s="16">
        <v>100000000000</v>
      </c>
    </row>
    <row r="67" spans="2:3" ht="13.5" customHeight="1">
      <c r="B67" t="s">
        <v>96</v>
      </c>
      <c r="C67" s="16">
        <v>400000000000</v>
      </c>
    </row>
    <row r="68" spans="2:3" ht="13.5" customHeight="1">
      <c r="B68" t="s">
        <v>97</v>
      </c>
      <c r="C68" s="16">
        <v>20000000000</v>
      </c>
    </row>
    <row r="69" spans="2:3" ht="13.5" customHeight="1">
      <c r="B69" t="s">
        <v>98</v>
      </c>
      <c r="C69" s="16">
        <v>7000000000</v>
      </c>
    </row>
    <row r="70" spans="2:3" ht="13.5" customHeight="1">
      <c r="B70" t="s">
        <v>99</v>
      </c>
      <c r="C70" s="16">
        <v>4000000000</v>
      </c>
    </row>
    <row r="71" spans="2:3" ht="13.5" customHeight="1">
      <c r="B71" t="s">
        <v>100</v>
      </c>
      <c r="C71" s="16">
        <v>20000000000</v>
      </c>
    </row>
    <row r="72" spans="2:3" ht="13.5" customHeight="1">
      <c r="B72" t="s">
        <v>101</v>
      </c>
      <c r="C72" s="16">
        <v>300000000000</v>
      </c>
    </row>
    <row r="73" spans="2:3" ht="13.5" customHeight="1">
      <c r="B73" t="s">
        <v>102</v>
      </c>
      <c r="C73" s="16">
        <v>30000000000</v>
      </c>
    </row>
    <row r="74" spans="2:3" ht="13.5" customHeight="1">
      <c r="B74" t="s">
        <v>103</v>
      </c>
      <c r="C74" s="16">
        <v>5000000000</v>
      </c>
    </row>
    <row r="75" spans="2:3" ht="13.5" customHeight="1">
      <c r="B75" t="s">
        <v>104</v>
      </c>
      <c r="C75" s="16">
        <v>300000000000</v>
      </c>
    </row>
    <row r="76" spans="2:3" ht="13.5" customHeight="1">
      <c r="B76" t="s">
        <v>105</v>
      </c>
      <c r="C76" s="16">
        <v>100000000000</v>
      </c>
    </row>
    <row r="77" spans="2:3" ht="13.5" customHeight="1">
      <c r="B77" t="s">
        <v>106</v>
      </c>
      <c r="C77" s="16">
        <v>40000000000</v>
      </c>
    </row>
    <row r="78" spans="2:3" ht="13.5" customHeight="1">
      <c r="B78" t="s">
        <v>107</v>
      </c>
      <c r="C78" s="16">
        <v>4000000000</v>
      </c>
    </row>
    <row r="79" spans="2:3" ht="13.5" customHeight="1">
      <c r="B79" t="s">
        <v>108</v>
      </c>
      <c r="C79" s="16">
        <v>4000000000</v>
      </c>
    </row>
    <row r="80" spans="2:3" ht="13.5" customHeight="1">
      <c r="B80" t="s">
        <v>109</v>
      </c>
      <c r="C80" s="16">
        <v>6000000000</v>
      </c>
    </row>
    <row r="81" spans="2:3" ht="13.5" customHeight="1">
      <c r="B81" t="s">
        <v>110</v>
      </c>
      <c r="C81" s="16">
        <v>20000000000</v>
      </c>
    </row>
    <row r="82" spans="2:3" ht="13.5" customHeight="1">
      <c r="B82" t="s">
        <v>111</v>
      </c>
      <c r="C82" s="16">
        <v>80000000000</v>
      </c>
    </row>
    <row r="83" spans="2:3" ht="13.5" customHeight="1">
      <c r="B83" t="s">
        <v>112</v>
      </c>
      <c r="C83" s="16">
        <v>200000000000</v>
      </c>
    </row>
    <row r="84" spans="2:3" ht="13.5" customHeight="1">
      <c r="B84" t="s">
        <v>113</v>
      </c>
      <c r="C84" s="16">
        <v>200000000000</v>
      </c>
    </row>
    <row r="85" spans="2:3" ht="13.5" customHeight="1">
      <c r="B85" t="s">
        <v>114</v>
      </c>
      <c r="C85" s="16">
        <v>8000000000</v>
      </c>
    </row>
    <row r="86" spans="2:3" ht="13.5" customHeight="1">
      <c r="B86" t="s">
        <v>115</v>
      </c>
      <c r="C86" s="16">
        <v>7000000000</v>
      </c>
    </row>
    <row r="87" spans="2:3" ht="13.5" customHeight="1">
      <c r="B87" t="s">
        <v>116</v>
      </c>
      <c r="C87" s="16">
        <v>5000000000</v>
      </c>
    </row>
    <row r="88" spans="2:3" ht="13.5" customHeight="1">
      <c r="B88" t="s">
        <v>117</v>
      </c>
      <c r="C88" s="16">
        <v>200000000000</v>
      </c>
    </row>
    <row r="89" spans="2:3" ht="13.5" customHeight="1">
      <c r="B89" s="1" t="s">
        <v>118</v>
      </c>
      <c r="C89" s="16">
        <v>20000000000</v>
      </c>
    </row>
    <row r="90" spans="2:3" ht="13.5" customHeight="1">
      <c r="B90" s="1" t="s">
        <v>119</v>
      </c>
      <c r="C90" s="17" t="s">
        <v>230</v>
      </c>
    </row>
    <row r="91" spans="2:3" ht="13.5" customHeight="1">
      <c r="B91" s="1" t="s">
        <v>120</v>
      </c>
      <c r="C91" s="16">
        <v>20000000000</v>
      </c>
    </row>
    <row r="92" spans="2:3" ht="13.5" customHeight="1">
      <c r="B92" t="s">
        <v>121</v>
      </c>
      <c r="C92" s="16">
        <v>400000000000</v>
      </c>
    </row>
    <row r="93" spans="2:3" ht="13.5" customHeight="1">
      <c r="B93" t="s">
        <v>122</v>
      </c>
      <c r="C93" s="16">
        <v>200000000000</v>
      </c>
    </row>
    <row r="94" spans="2:3" ht="13.5" customHeight="1">
      <c r="B94" t="s">
        <v>123</v>
      </c>
      <c r="C94" s="16">
        <v>40000000000</v>
      </c>
    </row>
    <row r="95" spans="2:3" ht="13.5" customHeight="1">
      <c r="B95" t="s">
        <v>124</v>
      </c>
      <c r="C95" s="16">
        <v>300000000000</v>
      </c>
    </row>
    <row r="96" spans="2:3" ht="13.5" customHeight="1">
      <c r="B96" t="s">
        <v>125</v>
      </c>
      <c r="C96" s="16">
        <v>10000000000</v>
      </c>
    </row>
    <row r="97" spans="2:3" ht="13.5" customHeight="1">
      <c r="B97" t="s">
        <v>126</v>
      </c>
      <c r="C97" s="16">
        <v>7000000000</v>
      </c>
    </row>
    <row r="98" spans="2:3" ht="13.5" customHeight="1">
      <c r="B98" t="s">
        <v>127</v>
      </c>
      <c r="C98" s="16">
        <v>400000000000</v>
      </c>
    </row>
    <row r="99" spans="2:3" ht="13.5" customHeight="1">
      <c r="B99" t="s">
        <v>128</v>
      </c>
      <c r="C99" s="16">
        <v>5000000000</v>
      </c>
    </row>
    <row r="100" spans="2:3" ht="13.5" customHeight="1">
      <c r="B100" t="s">
        <v>129</v>
      </c>
      <c r="C100" s="16">
        <v>20000000000</v>
      </c>
    </row>
    <row r="101" spans="2:3" ht="13.5" customHeight="1">
      <c r="B101" t="s">
        <v>130</v>
      </c>
      <c r="C101" s="16">
        <v>20000000000</v>
      </c>
    </row>
    <row r="102" spans="2:3" ht="13.5" customHeight="1">
      <c r="B102" t="s">
        <v>232</v>
      </c>
      <c r="C102" s="16">
        <v>30000000000</v>
      </c>
    </row>
    <row r="103" spans="2:3" ht="13.5" customHeight="1">
      <c r="B103" t="s">
        <v>131</v>
      </c>
      <c r="C103" s="16">
        <v>5000000000</v>
      </c>
    </row>
    <row r="104" spans="2:3" ht="13.5" customHeight="1">
      <c r="B104" t="s">
        <v>132</v>
      </c>
      <c r="C104" s="16">
        <v>4000000000</v>
      </c>
    </row>
    <row r="105" spans="2:3" ht="13.5" customHeight="1">
      <c r="B105" t="s">
        <v>133</v>
      </c>
      <c r="C105" s="16">
        <v>70000000000</v>
      </c>
    </row>
    <row r="106" spans="2:3" ht="13.5" customHeight="1">
      <c r="B106" t="s">
        <v>134</v>
      </c>
      <c r="C106" s="16">
        <v>200000000000</v>
      </c>
    </row>
    <row r="107" spans="2:3" ht="13.5" customHeight="1">
      <c r="B107" t="s">
        <v>135</v>
      </c>
      <c r="C107" s="16">
        <v>9000000000</v>
      </c>
    </row>
    <row r="108" spans="2:3" ht="13.5" customHeight="1">
      <c r="B108" t="s">
        <v>136</v>
      </c>
      <c r="C108" s="16">
        <v>2000000000</v>
      </c>
    </row>
    <row r="109" spans="2:3" ht="13.5" customHeight="1">
      <c r="B109" t="s">
        <v>137</v>
      </c>
      <c r="C109" s="16">
        <v>30000000000</v>
      </c>
    </row>
    <row r="110" spans="2:3" ht="13.5" customHeight="1">
      <c r="B110" t="s">
        <v>138</v>
      </c>
      <c r="C110" s="16">
        <v>60000000000</v>
      </c>
    </row>
    <row r="111" spans="2:3" ht="13.5" customHeight="1">
      <c r="B111" t="s">
        <v>139</v>
      </c>
      <c r="C111" s="16">
        <v>400000000000</v>
      </c>
    </row>
    <row r="112" spans="2:3" ht="13.5" customHeight="1">
      <c r="B112" t="s">
        <v>140</v>
      </c>
      <c r="C112" s="16">
        <v>20000000000</v>
      </c>
    </row>
    <row r="113" spans="2:3" ht="13.5" customHeight="1">
      <c r="B113" t="s">
        <v>141</v>
      </c>
      <c r="C113" s="16">
        <v>400000000000</v>
      </c>
    </row>
    <row r="114" spans="2:3" ht="13.5" customHeight="1">
      <c r="B114" t="s">
        <v>142</v>
      </c>
      <c r="C114" s="16">
        <v>90000000000</v>
      </c>
    </row>
    <row r="115" spans="2:3" ht="13.5" customHeight="1">
      <c r="B115" t="s">
        <v>143</v>
      </c>
      <c r="C115" s="16">
        <v>10000000000</v>
      </c>
    </row>
    <row r="116" spans="2:3" ht="13.5" customHeight="1">
      <c r="B116" t="s">
        <v>144</v>
      </c>
      <c r="C116" s="16">
        <v>9000000000</v>
      </c>
    </row>
    <row r="117" spans="2:3" ht="13.5" customHeight="1">
      <c r="B117" t="s">
        <v>145</v>
      </c>
      <c r="C117" s="16">
        <v>200000000000</v>
      </c>
    </row>
    <row r="118" spans="2:3" ht="13.5" customHeight="1">
      <c r="B118" t="s">
        <v>146</v>
      </c>
      <c r="C118" s="16">
        <v>100000000000</v>
      </c>
    </row>
    <row r="119" spans="2:3" ht="13.5" customHeight="1">
      <c r="B119" t="s">
        <v>147</v>
      </c>
      <c r="C119" s="16">
        <v>10000000000</v>
      </c>
    </row>
    <row r="120" spans="2:3" ht="13.5" customHeight="1">
      <c r="B120" t="s">
        <v>148</v>
      </c>
      <c r="C120" s="16">
        <v>9000000000</v>
      </c>
    </row>
    <row r="121" spans="2:3" ht="13.5" customHeight="1">
      <c r="B121" t="s">
        <v>149</v>
      </c>
      <c r="C121" s="16">
        <v>4000000000</v>
      </c>
    </row>
    <row r="122" spans="2:3" ht="13.5" customHeight="1">
      <c r="B122" t="s">
        <v>150</v>
      </c>
      <c r="C122" s="16">
        <v>400000000000</v>
      </c>
    </row>
    <row r="123" spans="2:3" ht="13.5" customHeight="1">
      <c r="B123" t="s">
        <v>151</v>
      </c>
      <c r="C123" s="16">
        <v>30000000000</v>
      </c>
    </row>
    <row r="124" spans="2:3" ht="13.5" customHeight="1">
      <c r="B124" t="s">
        <v>152</v>
      </c>
      <c r="C124" s="16">
        <v>400000000000</v>
      </c>
    </row>
    <row r="125" spans="2:3" ht="13.5" customHeight="1">
      <c r="B125" t="s">
        <v>153</v>
      </c>
      <c r="C125" s="16">
        <v>300000000000</v>
      </c>
    </row>
    <row r="126" spans="2:3" ht="13.5" customHeight="1">
      <c r="B126" t="s">
        <v>154</v>
      </c>
      <c r="C126" s="16">
        <v>300000000000</v>
      </c>
    </row>
    <row r="127" spans="2:3" ht="13.5" customHeight="1">
      <c r="B127" t="s">
        <v>155</v>
      </c>
      <c r="C127" s="16">
        <v>20000000000</v>
      </c>
    </row>
    <row r="128" spans="2:3" ht="13.5" customHeight="1">
      <c r="B128" t="s">
        <v>156</v>
      </c>
      <c r="C128" s="16">
        <v>9000000000</v>
      </c>
    </row>
    <row r="129" spans="2:3" ht="13.5" customHeight="1">
      <c r="B129" t="s">
        <v>157</v>
      </c>
      <c r="C129" s="16">
        <v>300000000000</v>
      </c>
    </row>
    <row r="130" spans="2:3" ht="13.5" customHeight="1">
      <c r="B130" t="s">
        <v>158</v>
      </c>
      <c r="C130" s="16">
        <v>400000000000</v>
      </c>
    </row>
    <row r="131" spans="2:3" ht="13.5" customHeight="1">
      <c r="B131" t="s">
        <v>159</v>
      </c>
      <c r="C131" s="16">
        <v>20000000000</v>
      </c>
    </row>
    <row r="132" spans="2:3" ht="13.5" customHeight="1">
      <c r="B132" t="s">
        <v>160</v>
      </c>
      <c r="C132" s="16">
        <v>10000000000</v>
      </c>
    </row>
    <row r="133" spans="2:3" ht="13.5" customHeight="1">
      <c r="B133" t="s">
        <v>161</v>
      </c>
      <c r="C133" s="16">
        <v>100000000000</v>
      </c>
    </row>
    <row r="134" spans="2:3" ht="13.5" customHeight="1">
      <c r="B134" t="s">
        <v>162</v>
      </c>
      <c r="C134" s="16">
        <v>20000000000</v>
      </c>
    </row>
    <row r="135" spans="2:3" ht="13.5" customHeight="1">
      <c r="B135" t="s">
        <v>163</v>
      </c>
      <c r="C135" s="16">
        <v>7000000000</v>
      </c>
    </row>
    <row r="136" spans="2:3" ht="13.5" customHeight="1">
      <c r="B136" t="s">
        <v>164</v>
      </c>
      <c r="C136" s="16">
        <v>10000000000</v>
      </c>
    </row>
    <row r="137" spans="2:3" ht="13.5" customHeight="1">
      <c r="B137" t="s">
        <v>165</v>
      </c>
      <c r="C137" s="16">
        <v>40000000000</v>
      </c>
    </row>
    <row r="138" spans="2:3" ht="13.5" customHeight="1">
      <c r="B138" t="s">
        <v>166</v>
      </c>
      <c r="C138" s="16">
        <v>400000000000</v>
      </c>
    </row>
    <row r="139" spans="2:3" ht="13.5" customHeight="1">
      <c r="B139" t="s">
        <v>167</v>
      </c>
      <c r="C139" s="16">
        <v>10000000000</v>
      </c>
    </row>
    <row r="140" spans="2:3" ht="13.5" customHeight="1">
      <c r="B140" t="s">
        <v>168</v>
      </c>
      <c r="C140" s="16">
        <v>100000000000</v>
      </c>
    </row>
    <row r="141" spans="2:3" ht="13.5" customHeight="1">
      <c r="B141" t="s">
        <v>169</v>
      </c>
      <c r="C141" s="16">
        <v>200000000000</v>
      </c>
    </row>
    <row r="142" spans="2:3" ht="13.5" customHeight="1">
      <c r="B142" t="s">
        <v>170</v>
      </c>
      <c r="C142" s="16">
        <v>50000000000</v>
      </c>
    </row>
    <row r="143" spans="2:3" ht="13.5" customHeight="1">
      <c r="B143" t="s">
        <v>171</v>
      </c>
      <c r="C143" s="16">
        <v>9000000000</v>
      </c>
    </row>
    <row r="144" spans="2:3" ht="13.5" customHeight="1">
      <c r="B144" t="s">
        <v>172</v>
      </c>
      <c r="C144" s="16">
        <v>100000000000</v>
      </c>
    </row>
    <row r="145" spans="2:3" ht="13.5" customHeight="1">
      <c r="B145" t="s">
        <v>173</v>
      </c>
      <c r="C145" s="16">
        <v>20000000000</v>
      </c>
    </row>
    <row r="146" spans="2:3" ht="13.5" customHeight="1">
      <c r="B146" t="s">
        <v>174</v>
      </c>
      <c r="C146" s="16">
        <v>100000000000</v>
      </c>
    </row>
    <row r="147" spans="2:3" ht="13.5" customHeight="1">
      <c r="B147" t="s">
        <v>175</v>
      </c>
      <c r="C147" s="16">
        <v>40000000000</v>
      </c>
    </row>
    <row r="148" spans="2:3" ht="13.5" customHeight="1">
      <c r="B148" t="s">
        <v>176</v>
      </c>
      <c r="C148" s="16">
        <v>10000000000</v>
      </c>
    </row>
    <row r="149" spans="2:3" ht="13.5" customHeight="1">
      <c r="B149" t="s">
        <v>177</v>
      </c>
      <c r="C149" s="16">
        <v>7000000000</v>
      </c>
    </row>
    <row r="150" spans="2:3" ht="13.5" customHeight="1">
      <c r="B150" t="s">
        <v>178</v>
      </c>
      <c r="C150" s="16">
        <v>3000000000</v>
      </c>
    </row>
    <row r="151" spans="2:3" ht="13.5" customHeight="1">
      <c r="B151" t="s">
        <v>179</v>
      </c>
      <c r="C151" s="16">
        <v>7000000000</v>
      </c>
    </row>
    <row r="152" spans="2:3" ht="13.5" customHeight="1">
      <c r="B152" t="s">
        <v>180</v>
      </c>
      <c r="C152" s="16">
        <v>10000000000</v>
      </c>
    </row>
    <row r="153" spans="2:3" ht="13.5" customHeight="1">
      <c r="B153" t="s">
        <v>181</v>
      </c>
      <c r="C153" s="16">
        <v>400000000000</v>
      </c>
    </row>
    <row r="154" spans="2:3" ht="13.5" customHeight="1">
      <c r="B154" t="s">
        <v>182</v>
      </c>
      <c r="C154" s="16">
        <v>3000000000</v>
      </c>
    </row>
    <row r="155" spans="2:3" ht="13.5" customHeight="1">
      <c r="B155" t="s">
        <v>183</v>
      </c>
      <c r="C155" s="16">
        <v>4000000000</v>
      </c>
    </row>
    <row r="156" spans="2:3" ht="13.5" customHeight="1">
      <c r="B156" t="s">
        <v>184</v>
      </c>
      <c r="C156" s="16">
        <v>4000000000</v>
      </c>
    </row>
    <row r="157" spans="2:3" ht="13.5" customHeight="1">
      <c r="B157" t="s">
        <v>185</v>
      </c>
      <c r="C157" s="16">
        <v>2000000000</v>
      </c>
    </row>
    <row r="158" spans="2:3" ht="13.5" customHeight="1">
      <c r="B158" t="s">
        <v>186</v>
      </c>
      <c r="C158" s="16">
        <v>2000000000</v>
      </c>
    </row>
    <row r="159" spans="2:3" ht="13.5" customHeight="1">
      <c r="B159" t="s">
        <v>187</v>
      </c>
      <c r="C159" s="16">
        <v>6000000000</v>
      </c>
    </row>
    <row r="160" spans="2:3" ht="13.5" customHeight="1">
      <c r="B160" t="s">
        <v>188</v>
      </c>
      <c r="C160" s="16">
        <v>100000000000</v>
      </c>
    </row>
    <row r="161" spans="2:3" ht="13.5" customHeight="1">
      <c r="B161" t="s">
        <v>189</v>
      </c>
      <c r="C161" s="16">
        <v>5000000000</v>
      </c>
    </row>
    <row r="162" spans="2:3" ht="13.5" customHeight="1">
      <c r="B162" t="s">
        <v>190</v>
      </c>
      <c r="C162" s="16">
        <v>50000000000</v>
      </c>
    </row>
    <row r="163" spans="2:3" ht="13.5" customHeight="1">
      <c r="B163" t="s">
        <v>191</v>
      </c>
      <c r="C163" s="16">
        <v>100000000000</v>
      </c>
    </row>
    <row r="164" spans="2:3" ht="13.5" customHeight="1">
      <c r="B164" t="s">
        <v>192</v>
      </c>
      <c r="C164" s="16">
        <v>400000000000</v>
      </c>
    </row>
    <row r="165" spans="2:3" ht="13.5" customHeight="1">
      <c r="B165" t="s">
        <v>193</v>
      </c>
      <c r="C165" s="16">
        <v>3000000000</v>
      </c>
    </row>
    <row r="166" spans="2:3" ht="13.5" customHeight="1">
      <c r="B166" t="s">
        <v>194</v>
      </c>
      <c r="C166" s="16">
        <v>20000000000</v>
      </c>
    </row>
    <row r="167" spans="2:3" ht="13.5" customHeight="1">
      <c r="B167" t="s">
        <v>195</v>
      </c>
      <c r="C167" s="16">
        <v>40000000000</v>
      </c>
    </row>
    <row r="168" spans="2:3" ht="13.5" customHeight="1">
      <c r="B168" t="s">
        <v>196</v>
      </c>
      <c r="C168" s="16">
        <v>50000000000</v>
      </c>
    </row>
    <row r="169" spans="2:3" ht="13.5" customHeight="1">
      <c r="B169" t="s">
        <v>197</v>
      </c>
      <c r="C169" s="16">
        <v>400000000000</v>
      </c>
    </row>
    <row r="170" spans="2:3" ht="13.5" customHeight="1">
      <c r="B170" t="s">
        <v>198</v>
      </c>
      <c r="C170" s="16">
        <v>400000000000</v>
      </c>
    </row>
    <row r="171" spans="2:3" ht="13.5" customHeight="1">
      <c r="B171" t="s">
        <v>199</v>
      </c>
      <c r="C171" s="17" t="s">
        <v>230</v>
      </c>
    </row>
    <row r="172" spans="2:3" ht="13.5" customHeight="1">
      <c r="B172" t="s">
        <v>200</v>
      </c>
      <c r="C172" s="17" t="s">
        <v>230</v>
      </c>
    </row>
    <row r="173" spans="2:3" ht="13.5" customHeight="1">
      <c r="B173" t="s">
        <v>201</v>
      </c>
      <c r="C173" s="16">
        <v>200000000000</v>
      </c>
    </row>
    <row r="174" spans="2:3" ht="13.5" customHeight="1">
      <c r="B174" t="s">
        <v>202</v>
      </c>
      <c r="C174" s="16">
        <v>70000000000</v>
      </c>
    </row>
    <row r="175" spans="2:3" ht="13.5" customHeight="1">
      <c r="B175" t="s">
        <v>203</v>
      </c>
      <c r="C175" s="16">
        <v>300000000000</v>
      </c>
    </row>
    <row r="176" spans="2:3" ht="13.5" customHeight="1">
      <c r="B176" t="s">
        <v>204</v>
      </c>
      <c r="C176" s="16">
        <v>200000000000</v>
      </c>
    </row>
    <row r="177" spans="2:3" ht="13.5" customHeight="1">
      <c r="B177" t="s">
        <v>205</v>
      </c>
      <c r="C177" s="16">
        <v>100000000000</v>
      </c>
    </row>
    <row r="178" spans="2:3" ht="13.5" customHeight="1">
      <c r="B178" t="s">
        <v>206</v>
      </c>
      <c r="C178" s="16">
        <v>100000000000</v>
      </c>
    </row>
    <row r="179" spans="2:3" ht="13.5" customHeight="1">
      <c r="B179" t="s">
        <v>207</v>
      </c>
      <c r="C179" s="16">
        <v>100000000000</v>
      </c>
    </row>
    <row r="180" spans="2:3" ht="13.5" customHeight="1">
      <c r="B180" t="s">
        <v>208</v>
      </c>
      <c r="C180" s="16">
        <v>400000000000</v>
      </c>
    </row>
    <row r="181" spans="2:3" ht="13.5" customHeight="1">
      <c r="B181" t="s">
        <v>209</v>
      </c>
      <c r="C181" s="16">
        <v>100000000000</v>
      </c>
    </row>
    <row r="182" spans="2:3" ht="13.5" customHeight="1">
      <c r="B182" t="s">
        <v>210</v>
      </c>
      <c r="C182" s="16">
        <v>4000000000</v>
      </c>
    </row>
    <row r="183" spans="2:3" ht="13.5" customHeight="1">
      <c r="B183" t="s">
        <v>211</v>
      </c>
      <c r="C183" s="16">
        <v>100000000000</v>
      </c>
    </row>
    <row r="184" spans="2:3" ht="13.5" customHeight="1">
      <c r="B184" s="4" t="s">
        <v>236</v>
      </c>
      <c r="C184" s="18">
        <v>100000000000</v>
      </c>
    </row>
    <row r="185" spans="2:3" ht="13.5" customHeight="1">
      <c r="B185" t="s">
        <v>212</v>
      </c>
      <c r="C185" s="16">
        <v>100000000000</v>
      </c>
    </row>
    <row r="186" spans="2:3" ht="13.5" customHeight="1">
      <c r="B186" t="s">
        <v>213</v>
      </c>
      <c r="C186" s="16">
        <v>50000000000</v>
      </c>
    </row>
    <row r="187" spans="2:3" ht="13.5" customHeight="1">
      <c r="B187" t="s">
        <v>214</v>
      </c>
      <c r="C187" s="16">
        <v>400000000000</v>
      </c>
    </row>
    <row r="188" spans="2:3" ht="13.5" customHeight="1">
      <c r="B188" t="s">
        <v>215</v>
      </c>
      <c r="C188" s="16">
        <v>90000000000</v>
      </c>
    </row>
    <row r="189" spans="2:3" ht="13.5" customHeight="1">
      <c r="B189" t="s">
        <v>216</v>
      </c>
      <c r="C189" s="16">
        <v>200000000000</v>
      </c>
    </row>
    <row r="190" spans="2:3" ht="13.5" customHeight="1">
      <c r="B190" t="s">
        <v>217</v>
      </c>
      <c r="C190" s="16">
        <v>90000000000</v>
      </c>
    </row>
    <row r="191" spans="2:3" ht="13.5" customHeight="1">
      <c r="B191" t="s">
        <v>218</v>
      </c>
      <c r="C191" s="16">
        <v>90000000000</v>
      </c>
    </row>
    <row r="192" spans="2:3" ht="13.5" customHeight="1">
      <c r="B192" t="s">
        <v>219</v>
      </c>
      <c r="C192" s="16">
        <v>30000000000</v>
      </c>
    </row>
    <row r="193" spans="2:3" ht="13.5" customHeight="1">
      <c r="B193" t="s">
        <v>220</v>
      </c>
      <c r="C193" s="16">
        <v>200000000</v>
      </c>
    </row>
    <row r="194" spans="2:3" ht="13.5" customHeight="1">
      <c r="B194" t="s">
        <v>221</v>
      </c>
      <c r="C194" s="16">
        <v>400000000000</v>
      </c>
    </row>
    <row r="195" spans="2:3" ht="13.5" customHeight="1">
      <c r="B195" t="s">
        <v>222</v>
      </c>
      <c r="C195" s="16">
        <v>400000000000</v>
      </c>
    </row>
    <row r="196" spans="2:3" ht="13.5" customHeight="1">
      <c r="B196" t="s">
        <v>223</v>
      </c>
      <c r="C196" s="16">
        <v>30000000000</v>
      </c>
    </row>
    <row r="197" spans="2:3" ht="13.5" customHeight="1">
      <c r="B197" t="s">
        <v>224</v>
      </c>
      <c r="C197" s="16">
        <v>200000000000</v>
      </c>
    </row>
    <row r="198" spans="2:3" ht="13.5" customHeight="1">
      <c r="B198" t="s">
        <v>225</v>
      </c>
      <c r="C198" s="16">
        <v>70000000000</v>
      </c>
    </row>
    <row r="199" spans="2:3" ht="13.5" customHeight="1">
      <c r="B199" t="s">
        <v>226</v>
      </c>
      <c r="C199" s="16">
        <v>500000000</v>
      </c>
    </row>
    <row r="200" spans="2:3" ht="13.5" customHeight="1">
      <c r="B200" t="s">
        <v>227</v>
      </c>
      <c r="C200" s="16">
        <v>400000000000</v>
      </c>
    </row>
    <row r="201" spans="2:3" ht="13.5" customHeight="1">
      <c r="B201" t="s">
        <v>228</v>
      </c>
      <c r="C201" s="16">
        <v>10000000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Daan Van der Meersch</dc:creator>
  <cp:keywords/>
  <dc:description/>
  <cp:lastModifiedBy>BOULANGER Melanie</cp:lastModifiedBy>
  <cp:lastPrinted>2016-12-15T16:02:52Z</cp:lastPrinted>
  <dcterms:created xsi:type="dcterms:W3CDTF">2011-03-08T11:58:30Z</dcterms:created>
  <dcterms:modified xsi:type="dcterms:W3CDTF">2017-09-08T14:18:45Z</dcterms:modified>
  <cp:category/>
  <cp:version/>
  <cp:contentType/>
  <cp:contentStatus/>
</cp:coreProperties>
</file>